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4675" windowHeight="11775" activeTab="1"/>
  </bookViews>
  <sheets>
    <sheet name="MONTHLY" sheetId="11" r:id="rId1"/>
    <sheet name="January" sheetId="1" r:id="rId2"/>
    <sheet name="February" sheetId="3" r:id="rId3"/>
    <sheet name="March" sheetId="5" r:id="rId4"/>
    <sheet name="April" sheetId="6" r:id="rId5"/>
    <sheet name="May" sheetId="7" r:id="rId6"/>
    <sheet name="June" sheetId="9" r:id="rId7"/>
    <sheet name="July" sheetId="17" r:id="rId8"/>
    <sheet name="Aug" sheetId="18" r:id="rId9"/>
    <sheet name="Sept" sheetId="10" r:id="rId10"/>
    <sheet name="Oct" sheetId="13" r:id="rId11"/>
    <sheet name="Nov" sheetId="14" r:id="rId12"/>
    <sheet name="Dec" sheetId="15" r:id="rId13"/>
  </sheets>
  <calcPr calcId="125725"/>
</workbook>
</file>

<file path=xl/calcChain.xml><?xml version="1.0" encoding="utf-8"?>
<calcChain xmlns="http://schemas.openxmlformats.org/spreadsheetml/2006/main">
  <c r="C41" i="15"/>
  <c r="B41"/>
  <c r="L40"/>
  <c r="I39"/>
  <c r="H39"/>
  <c r="G39"/>
  <c r="F39"/>
  <c r="D39"/>
  <c r="C39"/>
  <c r="B39"/>
  <c r="I38"/>
  <c r="H38"/>
  <c r="G38"/>
  <c r="F38"/>
  <c r="D38"/>
  <c r="C38"/>
  <c r="B38"/>
  <c r="I37"/>
  <c r="L37" s="1"/>
  <c r="H37"/>
  <c r="H41" s="1"/>
  <c r="G37"/>
  <c r="G41" s="1"/>
  <c r="F37"/>
  <c r="D37"/>
  <c r="D41" s="1"/>
  <c r="C37"/>
  <c r="B37"/>
  <c r="I40" i="14"/>
  <c r="C40"/>
  <c r="L39"/>
  <c r="I38"/>
  <c r="H38"/>
  <c r="G38"/>
  <c r="F38"/>
  <c r="D38"/>
  <c r="C38"/>
  <c r="B38"/>
  <c r="I37"/>
  <c r="H37"/>
  <c r="G37"/>
  <c r="F37"/>
  <c r="D37"/>
  <c r="C37"/>
  <c r="B37"/>
  <c r="I36"/>
  <c r="H36"/>
  <c r="H40" s="1"/>
  <c r="G36"/>
  <c r="G40" s="1"/>
  <c r="F36"/>
  <c r="D36"/>
  <c r="D40" s="1"/>
  <c r="C36"/>
  <c r="B36"/>
  <c r="B40" s="1"/>
  <c r="C40" i="13"/>
  <c r="L39"/>
  <c r="I38"/>
  <c r="H38"/>
  <c r="G38"/>
  <c r="F38"/>
  <c r="D38"/>
  <c r="C38"/>
  <c r="B38"/>
  <c r="I37"/>
  <c r="H37"/>
  <c r="G37"/>
  <c r="F37"/>
  <c r="D37"/>
  <c r="C37"/>
  <c r="B37"/>
  <c r="I36"/>
  <c r="I40" s="1"/>
  <c r="H36"/>
  <c r="H40" s="1"/>
  <c r="G36"/>
  <c r="G40" s="1"/>
  <c r="F36"/>
  <c r="D36"/>
  <c r="D40" s="1"/>
  <c r="C36"/>
  <c r="B36"/>
  <c r="B40" s="1"/>
  <c r="I41" i="10"/>
  <c r="H41"/>
  <c r="C41"/>
  <c r="L40"/>
  <c r="I39"/>
  <c r="H39"/>
  <c r="G39"/>
  <c r="F39"/>
  <c r="D39"/>
  <c r="C39"/>
  <c r="B39"/>
  <c r="I38"/>
  <c r="H38"/>
  <c r="G38"/>
  <c r="F38"/>
  <c r="D38"/>
  <c r="C38"/>
  <c r="B38"/>
  <c r="I37"/>
  <c r="H37"/>
  <c r="G37"/>
  <c r="G41" s="1"/>
  <c r="F37"/>
  <c r="D37"/>
  <c r="D41" s="1"/>
  <c r="C37"/>
  <c r="B37"/>
  <c r="B41" s="1"/>
  <c r="I40" i="18"/>
  <c r="C40"/>
  <c r="L39"/>
  <c r="I38"/>
  <c r="H38"/>
  <c r="G38"/>
  <c r="F38"/>
  <c r="D38"/>
  <c r="C38"/>
  <c r="B38"/>
  <c r="I37"/>
  <c r="H37"/>
  <c r="G37"/>
  <c r="F37"/>
  <c r="D37"/>
  <c r="C37"/>
  <c r="B37"/>
  <c r="I36"/>
  <c r="H36"/>
  <c r="H40" s="1"/>
  <c r="G36"/>
  <c r="G40" s="1"/>
  <c r="F36"/>
  <c r="D36"/>
  <c r="D40" s="1"/>
  <c r="C36"/>
  <c r="B36"/>
  <c r="B40" s="1"/>
  <c r="C41" i="17"/>
  <c r="L40"/>
  <c r="I39"/>
  <c r="H39"/>
  <c r="G39"/>
  <c r="F39"/>
  <c r="D39"/>
  <c r="C39"/>
  <c r="B39"/>
  <c r="I38"/>
  <c r="H38"/>
  <c r="G38"/>
  <c r="F38"/>
  <c r="D38"/>
  <c r="C38"/>
  <c r="B38"/>
  <c r="I37"/>
  <c r="I41" s="1"/>
  <c r="H37"/>
  <c r="H41" s="1"/>
  <c r="G37"/>
  <c r="G41" s="1"/>
  <c r="F37"/>
  <c r="D37"/>
  <c r="D41" s="1"/>
  <c r="C37"/>
  <c r="B37"/>
  <c r="B41" s="1"/>
  <c r="C42" i="9"/>
  <c r="L41"/>
  <c r="I40"/>
  <c r="H40"/>
  <c r="G40"/>
  <c r="F40"/>
  <c r="D40"/>
  <c r="C40"/>
  <c r="B40"/>
  <c r="I39"/>
  <c r="H39"/>
  <c r="G39"/>
  <c r="F39"/>
  <c r="D39"/>
  <c r="C39"/>
  <c r="B39"/>
  <c r="I38"/>
  <c r="I42" s="1"/>
  <c r="H38"/>
  <c r="H42" s="1"/>
  <c r="G38"/>
  <c r="G42" s="1"/>
  <c r="F38"/>
  <c r="D38"/>
  <c r="D42" s="1"/>
  <c r="C38"/>
  <c r="B38"/>
  <c r="H41" i="6"/>
  <c r="C41"/>
  <c r="L40"/>
  <c r="I39"/>
  <c r="H39"/>
  <c r="G39"/>
  <c r="F39"/>
  <c r="D39"/>
  <c r="C39"/>
  <c r="B39"/>
  <c r="I38"/>
  <c r="H38"/>
  <c r="G38"/>
  <c r="F38"/>
  <c r="D38"/>
  <c r="C38"/>
  <c r="B38"/>
  <c r="I37"/>
  <c r="I41" s="1"/>
  <c r="H37"/>
  <c r="G37"/>
  <c r="G41" s="1"/>
  <c r="F37"/>
  <c r="D37"/>
  <c r="D41" s="1"/>
  <c r="C37"/>
  <c r="B37"/>
  <c r="B41" s="1"/>
  <c r="I42" i="5"/>
  <c r="C42"/>
  <c r="L41"/>
  <c r="I40"/>
  <c r="H40"/>
  <c r="G40"/>
  <c r="F40"/>
  <c r="D40"/>
  <c r="C40"/>
  <c r="B40"/>
  <c r="I39"/>
  <c r="H39"/>
  <c r="G39"/>
  <c r="F39"/>
  <c r="D39"/>
  <c r="C39"/>
  <c r="B39"/>
  <c r="I38"/>
  <c r="H38"/>
  <c r="H42" s="1"/>
  <c r="G38"/>
  <c r="G42" s="1"/>
  <c r="F38"/>
  <c r="D38"/>
  <c r="D42" s="1"/>
  <c r="C38"/>
  <c r="B38"/>
  <c r="B42" s="1"/>
  <c r="I41" i="3"/>
  <c r="H41"/>
  <c r="C41"/>
  <c r="L40"/>
  <c r="I39"/>
  <c r="H39"/>
  <c r="G39"/>
  <c r="F39"/>
  <c r="D39"/>
  <c r="C39"/>
  <c r="B39"/>
  <c r="I38"/>
  <c r="H38"/>
  <c r="G38"/>
  <c r="F38"/>
  <c r="D38"/>
  <c r="C38"/>
  <c r="B38"/>
  <c r="I37"/>
  <c r="H37"/>
  <c r="G37"/>
  <c r="G41" s="1"/>
  <c r="F37"/>
  <c r="D37"/>
  <c r="D41" s="1"/>
  <c r="C37"/>
  <c r="B37"/>
  <c r="B41" s="1"/>
  <c r="C39" i="1"/>
  <c r="L38"/>
  <c r="I37"/>
  <c r="H37"/>
  <c r="G37"/>
  <c r="F37"/>
  <c r="D37"/>
  <c r="C37"/>
  <c r="B37"/>
  <c r="I36"/>
  <c r="H36"/>
  <c r="G36"/>
  <c r="F36"/>
  <c r="D36"/>
  <c r="C36"/>
  <c r="B36"/>
  <c r="I35"/>
  <c r="I39" s="1"/>
  <c r="H35"/>
  <c r="H39" s="1"/>
  <c r="G35"/>
  <c r="G39" s="1"/>
  <c r="F35"/>
  <c r="D35"/>
  <c r="D39" s="1"/>
  <c r="C35"/>
  <c r="B35"/>
  <c r="B39" s="1"/>
  <c r="I39" i="7"/>
  <c r="H39"/>
  <c r="G39"/>
  <c r="F39"/>
  <c r="C39"/>
  <c r="D39"/>
  <c r="B39"/>
  <c r="F40"/>
  <c r="C38"/>
  <c r="D38"/>
  <c r="D42" s="1"/>
  <c r="F38"/>
  <c r="I38"/>
  <c r="H38"/>
  <c r="H42" s="1"/>
  <c r="G38"/>
  <c r="G42" s="1"/>
  <c r="B38"/>
  <c r="B42" s="1"/>
  <c r="D16" i="11"/>
  <c r="I40" i="7"/>
  <c r="H40"/>
  <c r="G40"/>
  <c r="D40"/>
  <c r="C40"/>
  <c r="B40"/>
  <c r="L41"/>
  <c r="L38" i="9" l="1"/>
  <c r="P9" s="1"/>
  <c r="L5" i="15"/>
  <c r="Q10" s="1"/>
  <c r="P9"/>
  <c r="Q9" s="1"/>
  <c r="R9" s="1"/>
  <c r="L41"/>
  <c r="R10" s="1"/>
  <c r="L43"/>
  <c r="I41"/>
  <c r="L36" i="14"/>
  <c r="L42" s="1"/>
  <c r="L36" i="13"/>
  <c r="L42" s="1"/>
  <c r="L37" i="10"/>
  <c r="L36" i="18"/>
  <c r="L43" i="17"/>
  <c r="L37"/>
  <c r="B42" i="9"/>
  <c r="L43" i="6"/>
  <c r="L37"/>
  <c r="L38" i="5"/>
  <c r="L44" s="1"/>
  <c r="L37" i="3"/>
  <c r="L43" s="1"/>
  <c r="L35" i="1"/>
  <c r="L41" s="1"/>
  <c r="I42" i="7"/>
  <c r="L38"/>
  <c r="L44" s="1"/>
  <c r="D17" i="11"/>
  <c r="L42" i="9" l="1"/>
  <c r="R10" s="1"/>
  <c r="L44"/>
  <c r="L5"/>
  <c r="Q10" s="1"/>
  <c r="L5" i="14"/>
  <c r="Q10" s="1"/>
  <c r="P9"/>
  <c r="Q9" s="1"/>
  <c r="R9" s="1"/>
  <c r="L40"/>
  <c r="R10" s="1"/>
  <c r="L5" i="13"/>
  <c r="Q10" s="1"/>
  <c r="P9"/>
  <c r="Q9" s="1"/>
  <c r="R9" s="1"/>
  <c r="L40"/>
  <c r="R10" s="1"/>
  <c r="L5" i="10"/>
  <c r="Q10" s="1"/>
  <c r="P9"/>
  <c r="Q9" s="1"/>
  <c r="R9" s="1"/>
  <c r="L41"/>
  <c r="R10" s="1"/>
  <c r="L43"/>
  <c r="P9" i="18"/>
  <c r="Q9" s="1"/>
  <c r="R9" s="1"/>
  <c r="L5"/>
  <c r="Q10" s="1"/>
  <c r="L40"/>
  <c r="R10" s="1"/>
  <c r="L42"/>
  <c r="L5" i="17"/>
  <c r="Q10" s="1"/>
  <c r="P9"/>
  <c r="L41"/>
  <c r="R10" s="1"/>
  <c r="Q9" i="9"/>
  <c r="R9" s="1"/>
  <c r="L5" i="6"/>
  <c r="Q10" s="1"/>
  <c r="P9"/>
  <c r="L41"/>
  <c r="R10" s="1"/>
  <c r="L5" i="5"/>
  <c r="Q10" s="1"/>
  <c r="P9"/>
  <c r="Q9" s="1"/>
  <c r="R9" s="1"/>
  <c r="L42"/>
  <c r="R10" s="1"/>
  <c r="P9" i="3"/>
  <c r="L5"/>
  <c r="Q10" s="1"/>
  <c r="L41"/>
  <c r="R10" s="1"/>
  <c r="L5" i="1"/>
  <c r="Q10" s="1"/>
  <c r="P9"/>
  <c r="Q9" s="1"/>
  <c r="R9" s="1"/>
  <c r="L39"/>
  <c r="R10" s="1"/>
  <c r="L5" i="7"/>
  <c r="Q10" s="1"/>
  <c r="L42"/>
  <c r="R10" s="1"/>
  <c r="P9"/>
  <c r="R9" i="17" l="1"/>
  <c r="Q9"/>
  <c r="Q9" i="6"/>
  <c r="R9" s="1"/>
  <c r="R9" i="3"/>
  <c r="Q9"/>
  <c r="Q9" i="7"/>
  <c r="R9" s="1"/>
  <c r="C42" l="1"/>
</calcChain>
</file>

<file path=xl/sharedStrings.xml><?xml version="1.0" encoding="utf-8"?>
<sst xmlns="http://schemas.openxmlformats.org/spreadsheetml/2006/main" count="274" uniqueCount="43">
  <si>
    <t>Food</t>
  </si>
  <si>
    <t>total spent</t>
  </si>
  <si>
    <t>Date</t>
  </si>
  <si>
    <t>$ per day</t>
  </si>
  <si>
    <t>Total:</t>
  </si>
  <si>
    <t>% of Budget</t>
  </si>
  <si>
    <t>total spent:</t>
  </si>
  <si>
    <t>budget</t>
  </si>
  <si>
    <t>%</t>
  </si>
  <si>
    <t>balance</t>
  </si>
  <si>
    <t>CURRENT</t>
  </si>
  <si>
    <t>Rent</t>
  </si>
  <si>
    <t>Tax</t>
  </si>
  <si>
    <t>Entertainment</t>
  </si>
  <si>
    <t>TOTAL:</t>
  </si>
  <si>
    <t>Card</t>
  </si>
  <si>
    <t>Oct</t>
  </si>
  <si>
    <t>Car Insurance</t>
  </si>
  <si>
    <t>Nov</t>
  </si>
  <si>
    <t>Balance:</t>
  </si>
  <si>
    <t>Dec</t>
  </si>
  <si>
    <t>Car</t>
  </si>
  <si>
    <t>April</t>
  </si>
  <si>
    <t>May</t>
  </si>
  <si>
    <t>June</t>
  </si>
  <si>
    <t>July</t>
  </si>
  <si>
    <t>Aug</t>
  </si>
  <si>
    <t>sport</t>
  </si>
  <si>
    <t>clothes</t>
  </si>
  <si>
    <t>Transport</t>
  </si>
  <si>
    <t>Extras</t>
  </si>
  <si>
    <t>comms</t>
  </si>
  <si>
    <t>Spent</t>
  </si>
  <si>
    <t>Allowance p/wk</t>
  </si>
  <si>
    <t>Allowance p/day</t>
  </si>
  <si>
    <t>restaurant with friends</t>
  </si>
  <si>
    <t>Sept</t>
  </si>
  <si>
    <t>March</t>
  </si>
  <si>
    <t>February</t>
  </si>
  <si>
    <t>January</t>
  </si>
  <si>
    <t>Income</t>
  </si>
  <si>
    <t>Savings</t>
  </si>
  <si>
    <t>Life Insurance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</si>
</sst>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.00"/>
    <numFmt numFmtId="165" formatCode="[$R-432]\ #,##0.00"/>
    <numFmt numFmtId="166" formatCode="[$R-430]#,##0.00"/>
  </numFmts>
  <fonts count="39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8" tint="0.7999816888943144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b/>
      <sz val="13"/>
      <color indexed="10"/>
      <name val="Arial"/>
      <family val="2"/>
    </font>
    <font>
      <sz val="10"/>
      <color indexed="13"/>
      <name val="Arial"/>
      <family val="2"/>
    </font>
    <font>
      <b/>
      <sz val="12"/>
      <color theme="9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sz val="10"/>
      <color rgb="FFC00000"/>
      <name val="Arial"/>
      <family val="2"/>
    </font>
    <font>
      <b/>
      <u/>
      <sz val="10"/>
      <name val="Arial"/>
      <family val="2"/>
    </font>
    <font>
      <sz val="10"/>
      <color indexed="10"/>
      <name val="Arial Unicode MS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9"/>
      <color indexed="21"/>
      <name val="Arial"/>
      <family val="2"/>
    </font>
    <font>
      <b/>
      <sz val="16"/>
      <color theme="0" tint="-0.249977111117893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9" tint="-0.249977111117893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Arial Unicode MS"/>
      <family val="2"/>
    </font>
    <font>
      <b/>
      <sz val="9"/>
      <color indexed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10" fontId="16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0" fontId="0" fillId="0" borderId="0" xfId="0" applyNumberFormat="1"/>
    <xf numFmtId="164" fontId="0" fillId="0" borderId="0" xfId="0" applyNumberFormat="1" applyAlignment="1">
      <alignment horizontal="center"/>
    </xf>
    <xf numFmtId="164" fontId="27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36" fillId="10" borderId="0" xfId="0" applyNumberFormat="1" applyFont="1" applyFill="1"/>
    <xf numFmtId="0" fontId="36" fillId="10" borderId="0" xfId="0" applyFont="1" applyFill="1"/>
    <xf numFmtId="0" fontId="0" fillId="9" borderId="0" xfId="0" applyFill="1"/>
    <xf numFmtId="9" fontId="0" fillId="0" borderId="0" xfId="0" applyNumberFormat="1"/>
    <xf numFmtId="165" fontId="2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left"/>
    </xf>
    <xf numFmtId="165" fontId="0" fillId="3" borderId="0" xfId="0" applyNumberFormat="1" applyFill="1"/>
    <xf numFmtId="165" fontId="6" fillId="3" borderId="0" xfId="0" applyNumberFormat="1" applyFont="1" applyFill="1" applyAlignment="1">
      <alignment horizontal="left"/>
    </xf>
    <xf numFmtId="165" fontId="0" fillId="4" borderId="0" xfId="0" applyNumberFormat="1" applyFill="1"/>
    <xf numFmtId="165" fontId="7" fillId="3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165" fontId="9" fillId="5" borderId="0" xfId="0" applyNumberFormat="1" applyFont="1" applyFill="1" applyAlignment="1">
      <alignment horizontal="center" vertical="center"/>
    </xf>
    <xf numFmtId="165" fontId="9" fillId="5" borderId="0" xfId="0" applyNumberFormat="1" applyFont="1" applyFill="1" applyAlignment="1">
      <alignment horizontal="center" vertical="center" wrapText="1"/>
    </xf>
    <xf numFmtId="165" fontId="6" fillId="6" borderId="0" xfId="0" applyNumberFormat="1" applyFont="1" applyFill="1" applyAlignment="1">
      <alignment horizontal="left" vertical="center"/>
    </xf>
    <xf numFmtId="165" fontId="10" fillId="5" borderId="0" xfId="0" applyNumberFormat="1" applyFont="1" applyFill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1" fillId="7" borderId="0" xfId="0" applyNumberFormat="1" applyFont="1" applyFill="1"/>
    <xf numFmtId="165" fontId="31" fillId="0" borderId="0" xfId="0" applyNumberFormat="1" applyFont="1"/>
    <xf numFmtId="165" fontId="6" fillId="6" borderId="0" xfId="0" applyNumberFormat="1" applyFont="1" applyFill="1" applyAlignment="1">
      <alignment horizontal="left"/>
    </xf>
    <xf numFmtId="165" fontId="6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12" fillId="0" borderId="0" xfId="0" applyNumberFormat="1" applyFont="1" applyAlignment="1">
      <alignment horizontal="center"/>
    </xf>
    <xf numFmtId="165" fontId="11" fillId="7" borderId="0" xfId="1" applyNumberFormat="1" applyFont="1" applyFill="1"/>
    <xf numFmtId="165" fontId="13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165" fontId="17" fillId="5" borderId="0" xfId="0" applyNumberFormat="1" applyFont="1" applyFill="1" applyAlignment="1">
      <alignment horizontal="center"/>
    </xf>
    <xf numFmtId="165" fontId="18" fillId="0" borderId="0" xfId="0" applyNumberFormat="1" applyFont="1"/>
    <xf numFmtId="165" fontId="19" fillId="0" borderId="0" xfId="0" applyNumberFormat="1" applyFont="1" applyAlignment="1">
      <alignment horizontal="center"/>
    </xf>
    <xf numFmtId="165" fontId="32" fillId="7" borderId="0" xfId="0" applyNumberFormat="1" applyFont="1" applyFill="1"/>
    <xf numFmtId="165" fontId="20" fillId="0" borderId="0" xfId="0" applyNumberFormat="1" applyFont="1" applyAlignment="1"/>
    <xf numFmtId="165" fontId="26" fillId="7" borderId="0" xfId="0" applyNumberFormat="1" applyFont="1" applyFill="1"/>
    <xf numFmtId="165" fontId="0" fillId="0" borderId="0" xfId="0" applyNumberFormat="1" applyAlignment="1">
      <alignment horizontal="center" wrapText="1"/>
    </xf>
    <xf numFmtId="165" fontId="21" fillId="0" borderId="0" xfId="0" applyNumberFormat="1" applyFont="1" applyAlignment="1"/>
    <xf numFmtId="165" fontId="22" fillId="0" borderId="0" xfId="0" applyNumberFormat="1" applyFont="1" applyAlignment="1"/>
    <xf numFmtId="165" fontId="0" fillId="0" borderId="0" xfId="0" applyNumberFormat="1" applyAlignment="1"/>
    <xf numFmtId="165" fontId="23" fillId="0" borderId="0" xfId="0" applyNumberFormat="1" applyFont="1" applyAlignment="1"/>
    <xf numFmtId="165" fontId="24" fillId="8" borderId="0" xfId="0" applyNumberFormat="1" applyFont="1" applyFill="1" applyAlignment="1">
      <alignment horizontal="center"/>
    </xf>
    <xf numFmtId="165" fontId="5" fillId="0" borderId="0" xfId="0" applyNumberFormat="1" applyFont="1" applyAlignment="1"/>
    <xf numFmtId="165" fontId="5" fillId="6" borderId="0" xfId="0" applyNumberFormat="1" applyFont="1" applyFill="1" applyAlignment="1">
      <alignment horizontal="left"/>
    </xf>
    <xf numFmtId="165" fontId="4" fillId="0" borderId="0" xfId="0" applyNumberFormat="1" applyFont="1" applyAlignment="1"/>
    <xf numFmtId="165" fontId="25" fillId="5" borderId="0" xfId="0" applyNumberFormat="1" applyFont="1" applyFill="1" applyAlignment="1"/>
    <xf numFmtId="165" fontId="17" fillId="5" borderId="0" xfId="0" applyNumberFormat="1" applyFont="1" applyFill="1"/>
    <xf numFmtId="165" fontId="5" fillId="0" borderId="0" xfId="0" applyNumberFormat="1" applyFont="1" applyAlignment="1">
      <alignment horizontal="center"/>
    </xf>
    <xf numFmtId="165" fontId="33" fillId="9" borderId="0" xfId="0" applyNumberFormat="1" applyFont="1" applyFill="1"/>
    <xf numFmtId="165" fontId="34" fillId="6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4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65" fontId="0" fillId="4" borderId="0" xfId="0" applyNumberFormat="1" applyFill="1" applyAlignment="1"/>
    <xf numFmtId="165" fontId="23" fillId="4" borderId="0" xfId="0" applyNumberFormat="1" applyFont="1" applyFill="1" applyAlignment="1"/>
    <xf numFmtId="165" fontId="37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0" fontId="17" fillId="5" borderId="0" xfId="0" applyNumberFormat="1" applyFont="1" applyFill="1" applyAlignment="1">
      <alignment horizontal="center"/>
    </xf>
    <xf numFmtId="10" fontId="38" fillId="5" borderId="0" xfId="0" applyNumberFormat="1" applyFont="1" applyFill="1" applyAlignment="1"/>
    <xf numFmtId="10" fontId="38" fillId="6" borderId="0" xfId="0" applyNumberFormat="1" applyFont="1" applyFill="1" applyAlignment="1">
      <alignment horizontal="left"/>
    </xf>
    <xf numFmtId="166" fontId="0" fillId="0" borderId="0" xfId="0" applyNumberFormat="1"/>
    <xf numFmtId="166" fontId="28" fillId="0" borderId="1" xfId="0" applyNumberFormat="1" applyFont="1" applyBorder="1"/>
    <xf numFmtId="166" fontId="30" fillId="0" borderId="0" xfId="0" applyNumberFormat="1" applyFont="1"/>
  </cellXfs>
  <cellStyles count="2">
    <cellStyle name="Comma" xfId="1" builtinId="3"/>
    <cellStyle name="Normal" xfId="0" builtinId="0"/>
  </cellStyles>
  <dxfs count="429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zoomScale="130" zoomScaleNormal="130" workbookViewId="0">
      <selection activeCell="D3" sqref="D3"/>
    </sheetView>
  </sheetViews>
  <sheetFormatPr defaultRowHeight="12.75"/>
  <cols>
    <col min="2" max="2" width="2.5703125" style="14" customWidth="1"/>
    <col min="3" max="3" width="15.42578125" style="1" customWidth="1"/>
    <col min="4" max="4" width="9.140625" style="75"/>
    <col min="6" max="6" width="2.85546875" style="13" customWidth="1"/>
    <col min="8" max="8" width="9.85546875" bestFit="1" customWidth="1"/>
    <col min="11" max="11" width="9.85546875" bestFit="1" customWidth="1"/>
    <col min="12" max="12" width="10.7109375" bestFit="1" customWidth="1"/>
    <col min="13" max="13" width="10.7109375" customWidth="1"/>
    <col min="14" max="15" width="9.85546875" bestFit="1" customWidth="1"/>
  </cols>
  <sheetData>
    <row r="2" spans="3:15">
      <c r="C2" s="6"/>
      <c r="E2" s="3"/>
      <c r="F2" s="12"/>
      <c r="G2" s="3"/>
      <c r="H2" s="3"/>
      <c r="I2" s="3"/>
    </row>
    <row r="3" spans="3:15" ht="13.5" thickBot="1">
      <c r="C3" s="6" t="s">
        <v>40</v>
      </c>
      <c r="D3" s="76">
        <v>9250</v>
      </c>
      <c r="E3" s="3"/>
      <c r="F3" s="12"/>
      <c r="J3" s="4"/>
      <c r="K3" s="3"/>
      <c r="L3" s="3"/>
      <c r="M3" s="3"/>
    </row>
    <row r="4" spans="3:15" ht="13.5" thickTop="1">
      <c r="C4" s="6"/>
      <c r="E4" s="11"/>
      <c r="J4" s="3"/>
      <c r="K4" s="5"/>
      <c r="L4" s="3"/>
      <c r="M4" s="3"/>
    </row>
    <row r="5" spans="3:15">
      <c r="C5" s="7" t="s">
        <v>11</v>
      </c>
      <c r="D5" s="75">
        <v>2000</v>
      </c>
      <c r="E5" s="3"/>
      <c r="J5" s="3"/>
      <c r="K5" s="3"/>
      <c r="L5" s="3"/>
      <c r="M5" s="3"/>
    </row>
    <row r="6" spans="3:15">
      <c r="C6" s="7" t="s">
        <v>12</v>
      </c>
      <c r="D6" s="75">
        <v>875</v>
      </c>
      <c r="E6" s="3"/>
      <c r="J6" s="3"/>
      <c r="K6" s="3"/>
      <c r="L6" s="3"/>
      <c r="M6" s="3"/>
    </row>
    <row r="7" spans="3:15">
      <c r="C7" s="7"/>
      <c r="E7" s="3"/>
      <c r="G7" s="3"/>
      <c r="H7" s="3"/>
      <c r="I7" s="3"/>
    </row>
    <row r="8" spans="3:15">
      <c r="C8" s="7" t="s">
        <v>17</v>
      </c>
      <c r="D8" s="75">
        <v>350</v>
      </c>
      <c r="E8" s="3"/>
      <c r="G8" s="3"/>
      <c r="H8" s="3"/>
      <c r="I8" s="3"/>
    </row>
    <row r="9" spans="3:15">
      <c r="C9" s="7"/>
      <c r="E9" s="3"/>
      <c r="G9" s="3"/>
      <c r="H9" s="3"/>
      <c r="I9" s="3"/>
    </row>
    <row r="10" spans="3:15">
      <c r="C10" s="8" t="s">
        <v>42</v>
      </c>
      <c r="D10" s="75">
        <v>65</v>
      </c>
      <c r="E10" s="3"/>
      <c r="G10" s="3"/>
      <c r="H10" s="3"/>
      <c r="I10" s="3"/>
    </row>
    <row r="11" spans="3:15">
      <c r="C11" s="9" t="s">
        <v>15</v>
      </c>
      <c r="D11" s="75">
        <v>4150</v>
      </c>
      <c r="E11" s="3"/>
      <c r="G11" s="3"/>
      <c r="H11" s="3"/>
      <c r="I11" s="3"/>
      <c r="K11" s="3"/>
      <c r="L11" s="3"/>
      <c r="M11" s="3"/>
      <c r="N11" s="3"/>
      <c r="O11" s="3"/>
    </row>
    <row r="12" spans="3:15">
      <c r="C12" s="7" t="s">
        <v>41</v>
      </c>
      <c r="D12" s="75">
        <v>500</v>
      </c>
      <c r="E12" s="3"/>
      <c r="G12" s="3"/>
      <c r="H12" s="3"/>
      <c r="I12" s="3"/>
      <c r="K12" s="3"/>
      <c r="L12" s="3"/>
      <c r="M12" s="3"/>
      <c r="N12" s="3"/>
      <c r="O12" s="3"/>
    </row>
    <row r="13" spans="3:15">
      <c r="C13" s="7" t="s">
        <v>21</v>
      </c>
      <c r="D13" s="75">
        <v>1200</v>
      </c>
      <c r="E13" s="3"/>
      <c r="G13" s="3"/>
      <c r="H13" s="3"/>
      <c r="I13" s="3"/>
      <c r="J13" s="15"/>
      <c r="K13" s="3"/>
      <c r="L13" s="3"/>
      <c r="M13" s="3"/>
      <c r="N13" s="3"/>
      <c r="O13" s="3"/>
    </row>
    <row r="14" spans="3:15">
      <c r="C14" s="7"/>
      <c r="E14" s="3"/>
      <c r="G14" s="3"/>
      <c r="H14" s="3"/>
      <c r="I14" s="3"/>
      <c r="J14" s="15"/>
      <c r="K14" s="3"/>
      <c r="L14" s="3"/>
      <c r="M14" s="3"/>
      <c r="N14" s="3"/>
      <c r="O14" s="3"/>
    </row>
    <row r="15" spans="3:15">
      <c r="E15" s="3"/>
      <c r="G15" s="3"/>
      <c r="H15" s="3"/>
      <c r="I15" s="3"/>
      <c r="K15" s="3"/>
      <c r="L15" s="3"/>
      <c r="M15" s="3"/>
      <c r="N15" s="3"/>
      <c r="O15" s="3"/>
    </row>
    <row r="16" spans="3:15">
      <c r="C16" s="7" t="s">
        <v>14</v>
      </c>
      <c r="D16" s="75">
        <f>SUM(D5:D15)</f>
        <v>9140</v>
      </c>
      <c r="E16" s="3"/>
      <c r="G16" s="3"/>
      <c r="H16" s="3"/>
      <c r="I16" s="3"/>
      <c r="K16" s="3"/>
      <c r="L16" s="3"/>
      <c r="M16" s="3"/>
      <c r="N16" s="3"/>
      <c r="O16" s="3"/>
    </row>
    <row r="17" spans="3:15">
      <c r="C17" s="7" t="s">
        <v>19</v>
      </c>
      <c r="D17" s="75">
        <f>+$D$3-D16</f>
        <v>110</v>
      </c>
      <c r="E17" s="3"/>
      <c r="G17" s="3"/>
      <c r="H17" s="3"/>
      <c r="I17" s="3"/>
      <c r="K17" s="3"/>
      <c r="L17" s="3"/>
      <c r="M17" s="3"/>
      <c r="N17" s="3"/>
      <c r="O17" s="3"/>
    </row>
    <row r="18" spans="3:15">
      <c r="C18" s="10"/>
      <c r="D18" s="77"/>
      <c r="E18" s="3"/>
      <c r="F18" s="12"/>
      <c r="G18" s="3"/>
      <c r="H18" s="3"/>
      <c r="I18" s="3"/>
      <c r="K18" s="3"/>
      <c r="L18" s="3"/>
      <c r="M18" s="3"/>
      <c r="N18" s="3"/>
      <c r="O18" s="3"/>
    </row>
    <row r="19" spans="3:15">
      <c r="K19" s="3"/>
      <c r="L19" s="3"/>
      <c r="M19" s="3"/>
      <c r="N19" s="3"/>
      <c r="O19" s="3"/>
    </row>
    <row r="20" spans="3:15">
      <c r="K20" s="3"/>
      <c r="L20" s="3"/>
      <c r="M20" s="3"/>
      <c r="N20" s="3"/>
      <c r="O20" s="3"/>
    </row>
    <row r="21" spans="3:15">
      <c r="J21" s="3"/>
      <c r="K21" s="3"/>
      <c r="L21" s="3"/>
      <c r="M21" s="3"/>
      <c r="N21" s="3"/>
      <c r="O21" s="3"/>
    </row>
    <row r="22" spans="3:15">
      <c r="C22" s="7"/>
      <c r="K22" s="3"/>
      <c r="L22" s="3"/>
      <c r="M22" s="3"/>
      <c r="N22" s="3"/>
      <c r="O22" s="3"/>
    </row>
    <row r="23" spans="3:15">
      <c r="C23" s="7"/>
      <c r="K23" s="3"/>
      <c r="L23" s="3"/>
      <c r="M23" s="3"/>
      <c r="N23" s="3"/>
      <c r="O23" s="3"/>
    </row>
    <row r="24" spans="3:15">
      <c r="C24" s="7"/>
      <c r="K24" s="3"/>
      <c r="L24" s="3"/>
      <c r="M24" s="3"/>
      <c r="N24" s="3"/>
      <c r="O24" s="3"/>
    </row>
    <row r="25" spans="3:15">
      <c r="C25" s="7"/>
    </row>
    <row r="26" spans="3:15">
      <c r="C26" s="7"/>
    </row>
    <row r="27" spans="3:15">
      <c r="C27" s="8"/>
      <c r="E27" s="3"/>
      <c r="F27" s="12"/>
      <c r="G27" s="3"/>
      <c r="H27" s="3"/>
      <c r="I27" s="3"/>
    </row>
    <row r="28" spans="3:15">
      <c r="C28" s="9"/>
      <c r="E28" s="3"/>
      <c r="F28" s="12"/>
      <c r="G28" s="3"/>
      <c r="H28" s="5"/>
      <c r="I28" s="3"/>
    </row>
    <row r="29" spans="3:15">
      <c r="C29" s="7"/>
      <c r="E29" s="3"/>
      <c r="F29" s="12"/>
      <c r="G29" s="3"/>
      <c r="H29" s="3"/>
      <c r="I29" s="3"/>
    </row>
    <row r="30" spans="3:15">
      <c r="C30" s="7"/>
      <c r="E30" s="3"/>
      <c r="F30" s="12"/>
      <c r="G30" s="3"/>
      <c r="H30" s="3"/>
      <c r="I30" s="3"/>
    </row>
    <row r="31" spans="3:15">
      <c r="C31" s="7"/>
      <c r="E31" s="3"/>
      <c r="F31" s="12"/>
      <c r="G31" s="3"/>
      <c r="H31" s="3"/>
      <c r="I31" s="3"/>
    </row>
    <row r="32" spans="3:15">
      <c r="C32" s="7"/>
      <c r="E32" s="3"/>
      <c r="F32" s="12"/>
      <c r="G32" s="3"/>
      <c r="H32" s="3"/>
      <c r="I32" s="3"/>
    </row>
    <row r="33" spans="3:9">
      <c r="C33" s="7"/>
      <c r="E33" s="3"/>
      <c r="F33" s="12"/>
      <c r="G33" s="3"/>
      <c r="H33" s="3"/>
      <c r="I33" s="3"/>
    </row>
    <row r="34" spans="3:9">
      <c r="C34" s="7"/>
      <c r="E34" s="3"/>
      <c r="F34" s="12"/>
      <c r="G34" s="3"/>
      <c r="H34" s="3"/>
      <c r="I34" s="3"/>
    </row>
    <row r="35" spans="3:9">
      <c r="C35" s="4"/>
      <c r="E35" s="3"/>
      <c r="F35" s="12"/>
      <c r="G35" s="3"/>
      <c r="H35" s="3"/>
      <c r="I35" s="3"/>
    </row>
    <row r="36" spans="3:9">
      <c r="C36" s="4"/>
      <c r="E36" s="3"/>
      <c r="F36" s="12"/>
      <c r="G36" s="3"/>
      <c r="H36" s="3"/>
      <c r="I36" s="3"/>
    </row>
    <row r="37" spans="3:9">
      <c r="C37" s="4"/>
      <c r="E37" s="3"/>
      <c r="F37" s="12"/>
      <c r="G37" s="3"/>
      <c r="H37" s="3"/>
      <c r="I37" s="3"/>
    </row>
    <row r="38" spans="3:9">
      <c r="C38" s="7"/>
      <c r="E38" s="3"/>
      <c r="F38" s="12"/>
      <c r="G38" s="3"/>
      <c r="H38" s="3"/>
      <c r="I38" s="3"/>
    </row>
    <row r="39" spans="3:9">
      <c r="C39" s="7"/>
      <c r="E39" s="3"/>
      <c r="F39" s="12"/>
      <c r="G39" s="3"/>
      <c r="H39" s="3"/>
      <c r="I39" s="3"/>
    </row>
    <row r="40" spans="3:9">
      <c r="C40" s="7"/>
      <c r="E40" s="3"/>
      <c r="F40" s="12"/>
      <c r="G40" s="3"/>
      <c r="H40" s="3"/>
      <c r="I40" s="3"/>
    </row>
    <row r="41" spans="3:9">
      <c r="C41" s="7"/>
      <c r="E41" s="3"/>
      <c r="F41" s="12"/>
      <c r="G41" s="3"/>
      <c r="H41" s="3"/>
      <c r="I41" s="3"/>
    </row>
    <row r="42" spans="3:9">
      <c r="C42" s="7"/>
      <c r="E42" s="3"/>
      <c r="F42" s="12"/>
      <c r="G42" s="3"/>
      <c r="H42" s="3"/>
      <c r="I42" s="3"/>
    </row>
    <row r="43" spans="3:9">
      <c r="C43" s="8"/>
      <c r="E43" s="3"/>
      <c r="F43" s="12"/>
      <c r="G43" s="3"/>
      <c r="H43" s="3"/>
      <c r="I43" s="3"/>
    </row>
    <row r="44" spans="3:9">
      <c r="C44" s="9"/>
      <c r="E44" s="3"/>
      <c r="F44" s="12"/>
      <c r="G44" s="3"/>
      <c r="H44" s="3"/>
      <c r="I44" s="3"/>
    </row>
    <row r="45" spans="3:9">
      <c r="C45" s="7"/>
      <c r="E45" s="3"/>
      <c r="F45" s="12"/>
      <c r="G45" s="3"/>
      <c r="H45" s="3"/>
      <c r="I45" s="3"/>
    </row>
    <row r="46" spans="3:9">
      <c r="C46" s="7"/>
      <c r="E46" s="3"/>
      <c r="F46" s="12"/>
      <c r="G46" s="3"/>
      <c r="H46" s="3"/>
      <c r="I46" s="3"/>
    </row>
    <row r="47" spans="3:9">
      <c r="C47" s="7"/>
      <c r="E47" s="3"/>
      <c r="F47" s="12"/>
      <c r="G47" s="3"/>
      <c r="H47" s="3"/>
      <c r="I47" s="3"/>
    </row>
    <row r="48" spans="3:9">
      <c r="C48" s="7"/>
    </row>
    <row r="49" spans="3:3">
      <c r="C49" s="7"/>
    </row>
    <row r="50" spans="3:3">
      <c r="C50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8"/>
    </row>
    <row r="61" spans="3:3">
      <c r="C61" s="9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8"/>
    </row>
    <row r="78" spans="3:3">
      <c r="C78" s="9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3"/>
  <sheetViews>
    <sheetView zoomScaleNormal="100" workbookViewId="0">
      <selection activeCell="E24" sqref="E24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36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+L37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30</v>
      </c>
      <c r="P9" s="30">
        <f>+$L$37/O9</f>
        <v>69.166666666666671</v>
      </c>
      <c r="Q9" s="44">
        <f>+P9*(30)</f>
        <v>2075</v>
      </c>
      <c r="R9" s="2">
        <f>+(Q9/L40)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+L41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E15" s="34"/>
      <c r="J15" s="41"/>
    </row>
    <row r="16" spans="1:18">
      <c r="A16" s="47"/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47"/>
      <c r="E27" s="34"/>
      <c r="J27" s="41"/>
    </row>
    <row r="28" spans="1:10">
      <c r="A28" s="33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E31" s="34"/>
      <c r="J31" s="41"/>
    </row>
    <row r="32" spans="1:10">
      <c r="A32" s="33"/>
      <c r="B32" s="30">
        <v>500</v>
      </c>
      <c r="C32" s="30">
        <v>400</v>
      </c>
      <c r="D32" s="30">
        <v>500</v>
      </c>
      <c r="E32" s="34" t="s">
        <v>35</v>
      </c>
      <c r="F32" s="30">
        <v>125</v>
      </c>
      <c r="G32" s="30">
        <v>125</v>
      </c>
      <c r="H32" s="30">
        <v>125</v>
      </c>
      <c r="I32" s="30">
        <v>300</v>
      </c>
      <c r="J32" s="48"/>
    </row>
    <row r="33" spans="1:18" ht="15">
      <c r="A33" s="33"/>
      <c r="E33" s="34"/>
      <c r="I33" s="49"/>
      <c r="J33" s="34"/>
    </row>
    <row r="34" spans="1:18" ht="15">
      <c r="E34" s="34"/>
      <c r="I34" s="49"/>
      <c r="J34" s="34"/>
    </row>
    <row r="35" spans="1:18" ht="15">
      <c r="E35" s="34"/>
      <c r="I35" s="49"/>
      <c r="J35" s="34"/>
    </row>
    <row r="36" spans="1:18" ht="15">
      <c r="C36" s="49"/>
      <c r="E36" s="34"/>
      <c r="J36" s="50"/>
      <c r="L36" s="39" t="s">
        <v>6</v>
      </c>
      <c r="N36" s="51"/>
    </row>
    <row r="37" spans="1:18" ht="18.75">
      <c r="A37" s="70" t="s">
        <v>32</v>
      </c>
      <c r="B37" s="49">
        <f>SUM(B4:B36)</f>
        <v>500</v>
      </c>
      <c r="C37" s="49">
        <f t="shared" ref="C37:D37" si="0">SUM(C4:C36)</f>
        <v>400</v>
      </c>
      <c r="D37" s="49">
        <f t="shared" si="0"/>
        <v>500</v>
      </c>
      <c r="E37" s="34"/>
      <c r="F37" s="49">
        <f>SUM(F4:F36)</f>
        <v>125</v>
      </c>
      <c r="G37" s="49">
        <f>SUM(G4:G36)</f>
        <v>125</v>
      </c>
      <c r="H37" s="49">
        <f t="shared" ref="H37" si="1">SUM(H4:H36)</f>
        <v>125</v>
      </c>
      <c r="I37" s="49">
        <f>SUM(I4:I35)</f>
        <v>300</v>
      </c>
      <c r="J37" s="50"/>
      <c r="L37" s="52">
        <f>SUM(B37:J37)</f>
        <v>2075</v>
      </c>
      <c r="N37" s="53"/>
    </row>
    <row r="38" spans="1:18">
      <c r="A38" s="39" t="s">
        <v>34</v>
      </c>
      <c r="B38" s="54">
        <f>+B40/4</f>
        <v>250</v>
      </c>
      <c r="C38" s="54">
        <f t="shared" ref="C38:I38" si="2">+C40/4</f>
        <v>200</v>
      </c>
      <c r="D38" s="54">
        <f t="shared" si="2"/>
        <v>250</v>
      </c>
      <c r="E38" s="34"/>
      <c r="F38" s="54">
        <f t="shared" si="2"/>
        <v>62.5</v>
      </c>
      <c r="G38" s="54">
        <f t="shared" si="2"/>
        <v>62.5</v>
      </c>
      <c r="H38" s="54">
        <f t="shared" si="2"/>
        <v>62.5</v>
      </c>
      <c r="I38" s="54">
        <f t="shared" si="2"/>
        <v>150</v>
      </c>
      <c r="J38" s="50"/>
      <c r="L38" s="54"/>
      <c r="N38" s="55"/>
    </row>
    <row r="39" spans="1:18">
      <c r="A39" s="39" t="s">
        <v>33</v>
      </c>
      <c r="B39" s="39">
        <f>+B40/30</f>
        <v>33.333333333333336</v>
      </c>
      <c r="C39" s="39">
        <f>+C40/30</f>
        <v>26.666666666666668</v>
      </c>
      <c r="D39" s="39">
        <f>+D40/30</f>
        <v>33.333333333333336</v>
      </c>
      <c r="E39" s="34"/>
      <c r="F39" s="39">
        <f>+F40/30</f>
        <v>8.3333333333333339</v>
      </c>
      <c r="G39" s="39">
        <f>+G40/30</f>
        <v>8.3333333333333339</v>
      </c>
      <c r="H39" s="39">
        <f>+H40/30</f>
        <v>8.3333333333333339</v>
      </c>
      <c r="I39" s="39">
        <f>+I40/30</f>
        <v>20</v>
      </c>
      <c r="J39" s="50"/>
      <c r="L39" s="54"/>
      <c r="N39" s="55"/>
    </row>
    <row r="40" spans="1:18" ht="20.25">
      <c r="A40" s="56" t="s">
        <v>7</v>
      </c>
      <c r="B40" s="57">
        <v>1000</v>
      </c>
      <c r="C40" s="57">
        <v>800</v>
      </c>
      <c r="D40" s="57">
        <v>1000</v>
      </c>
      <c r="E40" s="34"/>
      <c r="F40" s="57">
        <v>250</v>
      </c>
      <c r="G40" s="57">
        <v>250</v>
      </c>
      <c r="H40" s="57">
        <v>250</v>
      </c>
      <c r="I40" s="57">
        <v>600</v>
      </c>
      <c r="J40" s="50"/>
      <c r="K40" s="58"/>
      <c r="L40" s="59">
        <f>SUM(B40:J40)</f>
        <v>4150</v>
      </c>
    </row>
    <row r="41" spans="1:18" s="61" customFormat="1" ht="18">
      <c r="A41" s="45" t="s">
        <v>8</v>
      </c>
      <c r="B41" s="73">
        <f t="shared" ref="B41" si="3">+B37/B40</f>
        <v>0.5</v>
      </c>
      <c r="C41" s="73">
        <f>+C36/C40</f>
        <v>0</v>
      </c>
      <c r="D41" s="73">
        <f>+D37/D40</f>
        <v>0.5</v>
      </c>
      <c r="E41" s="73"/>
      <c r="F41" s="73"/>
      <c r="G41" s="73">
        <f>+G37/G40</f>
        <v>0.5</v>
      </c>
      <c r="H41" s="73">
        <f>+H37/H40</f>
        <v>0.5</v>
      </c>
      <c r="I41" s="73">
        <f>+I37/I40</f>
        <v>0.5</v>
      </c>
      <c r="J41" s="73"/>
      <c r="K41" s="74"/>
      <c r="L41" s="73">
        <f>+L37/L40</f>
        <v>0.5</v>
      </c>
      <c r="M41" s="60"/>
      <c r="N41" s="60"/>
      <c r="R41" s="45"/>
    </row>
    <row r="42" spans="1:18">
      <c r="E42" s="62"/>
      <c r="F42" s="62"/>
    </row>
    <row r="43" spans="1:18" ht="15">
      <c r="L43" s="63">
        <f>+L40-L37</f>
        <v>2075</v>
      </c>
      <c r="N43" s="30" t="s">
        <v>9</v>
      </c>
    </row>
    <row r="44" spans="1:18" s="65" customFormat="1">
      <c r="K44" s="64"/>
      <c r="M44" s="66"/>
      <c r="R44" s="67"/>
    </row>
    <row r="69" spans="12:14">
      <c r="M69" s="68"/>
      <c r="N69" s="54"/>
    </row>
    <row r="70" spans="12:14">
      <c r="M70" s="68"/>
      <c r="N70" s="54"/>
    </row>
    <row r="71" spans="12:14">
      <c r="L71" s="54"/>
      <c r="M71" s="69"/>
      <c r="N71" s="55"/>
    </row>
    <row r="72" spans="12:14">
      <c r="L72" s="54"/>
    </row>
    <row r="73" spans="12:14">
      <c r="L73" s="55"/>
    </row>
  </sheetData>
  <conditionalFormatting sqref="K28">
    <cfRule type="cellIs" dxfId="185" priority="31" operator="lessThan">
      <formula>0</formula>
    </cfRule>
    <cfRule type="cellIs" dxfId="184" priority="32" operator="greaterThan">
      <formula>$K$25</formula>
    </cfRule>
    <cfRule type="cellIs" dxfId="183" priority="33" operator="greaterThan">
      <formula>$K$25</formula>
    </cfRule>
  </conditionalFormatting>
  <conditionalFormatting sqref="N38">
    <cfRule type="cellIs" dxfId="182" priority="28" operator="lessThan">
      <formula>0</formula>
    </cfRule>
    <cfRule type="cellIs" dxfId="181" priority="29" operator="greaterThan">
      <formula>$N$35</formula>
    </cfRule>
    <cfRule type="cellIs" dxfId="180" priority="30" operator="greaterThan">
      <formula>$N$35</formula>
    </cfRule>
  </conditionalFormatting>
  <conditionalFormatting sqref="K33">
    <cfRule type="cellIs" dxfId="179" priority="25" operator="lessThan">
      <formula>0</formula>
    </cfRule>
    <cfRule type="cellIs" dxfId="178" priority="26" operator="greaterThan">
      <formula>$K$30</formula>
    </cfRule>
    <cfRule type="cellIs" dxfId="177" priority="27" operator="greaterThan">
      <formula>$K$30</formula>
    </cfRule>
  </conditionalFormatting>
  <conditionalFormatting sqref="N47">
    <cfRule type="cellIs" dxfId="176" priority="22" operator="lessThan">
      <formula>0</formula>
    </cfRule>
    <cfRule type="cellIs" dxfId="175" priority="23" operator="greaterThan">
      <formula>$N$44</formula>
    </cfRule>
    <cfRule type="cellIs" dxfId="174" priority="24" operator="greaterThan">
      <formula>$N$44</formula>
    </cfRule>
  </conditionalFormatting>
  <conditionalFormatting sqref="K42">
    <cfRule type="cellIs" dxfId="173" priority="19" operator="lessThan">
      <formula>0</formula>
    </cfRule>
    <cfRule type="cellIs" dxfId="172" priority="20" operator="greaterThan">
      <formula>$K$39</formula>
    </cfRule>
    <cfRule type="cellIs" dxfId="171" priority="21" operator="greaterThan">
      <formula>$K$39</formula>
    </cfRule>
  </conditionalFormatting>
  <conditionalFormatting sqref="N47">
    <cfRule type="cellIs" dxfId="170" priority="16" operator="lessThan">
      <formula>0</formula>
    </cfRule>
    <cfRule type="cellIs" dxfId="169" priority="17" operator="greaterThan">
      <formula>$N$44</formula>
    </cfRule>
    <cfRule type="cellIs" dxfId="168" priority="18" operator="greaterThan">
      <formula>$N$44</formula>
    </cfRule>
  </conditionalFormatting>
  <conditionalFormatting sqref="K42">
    <cfRule type="cellIs" dxfId="167" priority="13" operator="lessThan">
      <formula>0</formula>
    </cfRule>
    <cfRule type="cellIs" dxfId="166" priority="14" operator="greaterThan">
      <formula>$K$39</formula>
    </cfRule>
    <cfRule type="cellIs" dxfId="165" priority="15" operator="greaterThan">
      <formula>$K$39</formula>
    </cfRule>
  </conditionalFormatting>
  <conditionalFormatting sqref="O38:O39">
    <cfRule type="cellIs" dxfId="164" priority="10" operator="lessThan">
      <formula>0</formula>
    </cfRule>
    <cfRule type="cellIs" dxfId="163" priority="11" operator="greaterThan">
      <formula>$O$35</formula>
    </cfRule>
    <cfRule type="cellIs" dxfId="162" priority="12" operator="greaterThan">
      <formula>$O$35</formula>
    </cfRule>
  </conditionalFormatting>
  <conditionalFormatting sqref="L33">
    <cfRule type="cellIs" dxfId="161" priority="7" operator="lessThan">
      <formula>0</formula>
    </cfRule>
    <cfRule type="cellIs" dxfId="160" priority="8" operator="greaterThan">
      <formula>$L$30</formula>
    </cfRule>
    <cfRule type="cellIs" dxfId="159" priority="9" operator="greaterThan">
      <formula>$L$30</formula>
    </cfRule>
  </conditionalFormatting>
  <conditionalFormatting sqref="O48">
    <cfRule type="cellIs" dxfId="158" priority="4" operator="lessThan">
      <formula>0</formula>
    </cfRule>
    <cfRule type="cellIs" dxfId="157" priority="5" operator="greaterThan">
      <formula>$O$45</formula>
    </cfRule>
    <cfRule type="cellIs" dxfId="156" priority="6" operator="greaterThan">
      <formula>$O$45</formula>
    </cfRule>
  </conditionalFormatting>
  <conditionalFormatting sqref="L43">
    <cfRule type="cellIs" dxfId="155" priority="1" operator="lessThan">
      <formula>0</formula>
    </cfRule>
    <cfRule type="cellIs" dxfId="154" priority="2" operator="greaterThan">
      <formula>$L$40</formula>
    </cfRule>
    <cfRule type="cellIs" dxfId="153" priority="3" operator="greaterThan">
      <formula>$L$40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>
      <selection activeCell="E26" sqref="E26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16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+L36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31</v>
      </c>
      <c r="P9" s="30">
        <f>+$L$36/O9</f>
        <v>66.935483870967744</v>
      </c>
      <c r="Q9" s="44">
        <f>+P9*(31)</f>
        <v>2075</v>
      </c>
      <c r="R9" s="2">
        <f>+(Q9/L39)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+L40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A15" s="47"/>
      <c r="E15" s="34"/>
      <c r="J15" s="41"/>
    </row>
    <row r="16" spans="1:18">
      <c r="A16" s="47"/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33"/>
      <c r="E27" s="34"/>
      <c r="J27" s="41"/>
    </row>
    <row r="28" spans="1:10">
      <c r="A28" s="33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B31" s="30">
        <v>500</v>
      </c>
      <c r="C31" s="30">
        <v>400</v>
      </c>
      <c r="D31" s="30">
        <v>500</v>
      </c>
      <c r="E31" s="34" t="s">
        <v>35</v>
      </c>
      <c r="F31" s="30">
        <v>125</v>
      </c>
      <c r="G31" s="30">
        <v>125</v>
      </c>
      <c r="H31" s="30">
        <v>125</v>
      </c>
      <c r="I31" s="30">
        <v>300</v>
      </c>
      <c r="J31" s="48"/>
    </row>
    <row r="32" spans="1:10" ht="15">
      <c r="A32" s="33"/>
      <c r="E32" s="34"/>
      <c r="I32" s="49"/>
      <c r="J32" s="34"/>
    </row>
    <row r="33" spans="1:18" ht="15">
      <c r="E33" s="34"/>
      <c r="I33" s="49"/>
      <c r="J33" s="34"/>
    </row>
    <row r="34" spans="1:18" ht="15">
      <c r="E34" s="34"/>
      <c r="I34" s="49"/>
      <c r="J34" s="34"/>
    </row>
    <row r="35" spans="1:18" ht="15">
      <c r="C35" s="49"/>
      <c r="E35" s="34"/>
      <c r="J35" s="50"/>
      <c r="L35" s="39" t="s">
        <v>6</v>
      </c>
      <c r="N35" s="51"/>
    </row>
    <row r="36" spans="1:18" ht="18.75">
      <c r="A36" s="70" t="s">
        <v>32</v>
      </c>
      <c r="B36" s="49">
        <f>SUM(B4:B35)</f>
        <v>500</v>
      </c>
      <c r="C36" s="49">
        <f t="shared" ref="C36:D36" si="0">SUM(C4:C35)</f>
        <v>400</v>
      </c>
      <c r="D36" s="49">
        <f t="shared" si="0"/>
        <v>500</v>
      </c>
      <c r="E36" s="34"/>
      <c r="F36" s="49">
        <f>SUM(F4:F35)</f>
        <v>125</v>
      </c>
      <c r="G36" s="49">
        <f>SUM(G4:G35)</f>
        <v>125</v>
      </c>
      <c r="H36" s="49">
        <f t="shared" ref="H36" si="1">SUM(H4:H35)</f>
        <v>125</v>
      </c>
      <c r="I36" s="49">
        <f>SUM(I4:I34)</f>
        <v>300</v>
      </c>
      <c r="J36" s="50"/>
      <c r="L36" s="52">
        <f>SUM(B36:J36)</f>
        <v>2075</v>
      </c>
      <c r="N36" s="53"/>
    </row>
    <row r="37" spans="1:18">
      <c r="A37" s="39" t="s">
        <v>34</v>
      </c>
      <c r="B37" s="54">
        <f>+B39/4</f>
        <v>250</v>
      </c>
      <c r="C37" s="54">
        <f t="shared" ref="C37:I37" si="2">+C39/4</f>
        <v>200</v>
      </c>
      <c r="D37" s="54">
        <f t="shared" si="2"/>
        <v>250</v>
      </c>
      <c r="E37" s="34"/>
      <c r="F37" s="54">
        <f t="shared" si="2"/>
        <v>62.5</v>
      </c>
      <c r="G37" s="54">
        <f t="shared" si="2"/>
        <v>62.5</v>
      </c>
      <c r="H37" s="54">
        <f t="shared" si="2"/>
        <v>62.5</v>
      </c>
      <c r="I37" s="54">
        <f t="shared" si="2"/>
        <v>150</v>
      </c>
      <c r="J37" s="50"/>
      <c r="L37" s="54"/>
      <c r="N37" s="55"/>
    </row>
    <row r="38" spans="1:18">
      <c r="A38" s="39" t="s">
        <v>33</v>
      </c>
      <c r="B38" s="39">
        <f>+B39/30</f>
        <v>33.333333333333336</v>
      </c>
      <c r="C38" s="39">
        <f>+C39/30</f>
        <v>26.666666666666668</v>
      </c>
      <c r="D38" s="39">
        <f>+D39/30</f>
        <v>33.333333333333336</v>
      </c>
      <c r="E38" s="34"/>
      <c r="F38" s="39">
        <f>+F39/30</f>
        <v>8.3333333333333339</v>
      </c>
      <c r="G38" s="39">
        <f>+G39/30</f>
        <v>8.3333333333333339</v>
      </c>
      <c r="H38" s="39">
        <f>+H39/30</f>
        <v>8.3333333333333339</v>
      </c>
      <c r="I38" s="39">
        <f>+I39/30</f>
        <v>20</v>
      </c>
      <c r="J38" s="50"/>
      <c r="L38" s="54"/>
      <c r="N38" s="55"/>
    </row>
    <row r="39" spans="1:18" ht="20.25">
      <c r="A39" s="56" t="s">
        <v>7</v>
      </c>
      <c r="B39" s="57">
        <v>1000</v>
      </c>
      <c r="C39" s="57">
        <v>800</v>
      </c>
      <c r="D39" s="57">
        <v>1000</v>
      </c>
      <c r="E39" s="34"/>
      <c r="F39" s="57">
        <v>250</v>
      </c>
      <c r="G39" s="57">
        <v>250</v>
      </c>
      <c r="H39" s="57">
        <v>250</v>
      </c>
      <c r="I39" s="57">
        <v>600</v>
      </c>
      <c r="J39" s="50"/>
      <c r="K39" s="58"/>
      <c r="L39" s="59">
        <f>SUM(B39:J39)</f>
        <v>4150</v>
      </c>
    </row>
    <row r="40" spans="1:18" s="61" customFormat="1" ht="18">
      <c r="A40" s="45" t="s">
        <v>8</v>
      </c>
      <c r="B40" s="73">
        <f t="shared" ref="B40" si="3">+B36/B39</f>
        <v>0.5</v>
      </c>
      <c r="C40" s="73">
        <f>+C35/C39</f>
        <v>0</v>
      </c>
      <c r="D40" s="73">
        <f>+D36/D39</f>
        <v>0.5</v>
      </c>
      <c r="E40" s="73"/>
      <c r="F40" s="73"/>
      <c r="G40" s="73">
        <f>+G36/G39</f>
        <v>0.5</v>
      </c>
      <c r="H40" s="73">
        <f>+H36/H39</f>
        <v>0.5</v>
      </c>
      <c r="I40" s="73">
        <f>+I36/I39</f>
        <v>0.5</v>
      </c>
      <c r="J40" s="73"/>
      <c r="K40" s="74"/>
      <c r="L40" s="73">
        <f>+L36/L39</f>
        <v>0.5</v>
      </c>
      <c r="M40" s="60"/>
      <c r="N40" s="60"/>
      <c r="R40" s="45"/>
    </row>
    <row r="41" spans="1:18">
      <c r="E41" s="62"/>
      <c r="F41" s="62"/>
    </row>
    <row r="42" spans="1:18" ht="15">
      <c r="L42" s="63">
        <f>+L39-L36</f>
        <v>2075</v>
      </c>
      <c r="N42" s="30" t="s">
        <v>9</v>
      </c>
    </row>
    <row r="43" spans="1:18" s="65" customFormat="1">
      <c r="K43" s="64"/>
      <c r="M43" s="66"/>
      <c r="R43" s="67"/>
    </row>
    <row r="68" spans="12:14">
      <c r="M68" s="68"/>
      <c r="N68" s="54"/>
    </row>
    <row r="69" spans="12:14">
      <c r="M69" s="68"/>
      <c r="N69" s="54"/>
    </row>
    <row r="70" spans="12:14">
      <c r="L70" s="54"/>
      <c r="M70" s="69"/>
      <c r="N70" s="55"/>
    </row>
    <row r="71" spans="12:14">
      <c r="L71" s="54"/>
    </row>
    <row r="72" spans="12:14">
      <c r="L72" s="55"/>
    </row>
  </sheetData>
  <conditionalFormatting sqref="K31">
    <cfRule type="cellIs" dxfId="152" priority="52" operator="lessThan">
      <formula>0</formula>
    </cfRule>
    <cfRule type="cellIs" dxfId="151" priority="53" operator="greaterThan">
      <formula>$K$28</formula>
    </cfRule>
    <cfRule type="cellIs" dxfId="150" priority="54" operator="greaterThan">
      <formula>$K$28</formula>
    </cfRule>
  </conditionalFormatting>
  <conditionalFormatting sqref="N37">
    <cfRule type="cellIs" dxfId="149" priority="49" operator="lessThan">
      <formula>0</formula>
    </cfRule>
    <cfRule type="cellIs" dxfId="148" priority="50" operator="greaterThan">
      <formula>$N$34</formula>
    </cfRule>
    <cfRule type="cellIs" dxfId="147" priority="51" operator="greaterThan">
      <formula>$N$34</formula>
    </cfRule>
  </conditionalFormatting>
  <conditionalFormatting sqref="K32">
    <cfRule type="cellIs" dxfId="146" priority="46" operator="lessThan">
      <formula>0</formula>
    </cfRule>
    <cfRule type="cellIs" dxfId="145" priority="47" operator="greaterThan">
      <formula>$K$29</formula>
    </cfRule>
    <cfRule type="cellIs" dxfId="144" priority="48" operator="greaterThan">
      <formula>$K$29</formula>
    </cfRule>
  </conditionalFormatting>
  <conditionalFormatting sqref="N46">
    <cfRule type="cellIs" dxfId="143" priority="43" operator="lessThan">
      <formula>0</formula>
    </cfRule>
    <cfRule type="cellIs" dxfId="142" priority="44" operator="greaterThan">
      <formula>$N$43</formula>
    </cfRule>
    <cfRule type="cellIs" dxfId="141" priority="45" operator="greaterThan">
      <formula>$N$43</formula>
    </cfRule>
  </conditionalFormatting>
  <conditionalFormatting sqref="K41">
    <cfRule type="cellIs" dxfId="140" priority="40" operator="lessThan">
      <formula>0</formula>
    </cfRule>
    <cfRule type="cellIs" dxfId="139" priority="41" operator="greaterThan">
      <formula>$K$38</formula>
    </cfRule>
    <cfRule type="cellIs" dxfId="138" priority="42" operator="greaterThan">
      <formula>$K$38</formula>
    </cfRule>
  </conditionalFormatting>
  <conditionalFormatting sqref="N37">
    <cfRule type="cellIs" dxfId="137" priority="37" operator="lessThan">
      <formula>0</formula>
    </cfRule>
    <cfRule type="cellIs" dxfId="136" priority="38" operator="greaterThan">
      <formula>$N$34</formula>
    </cfRule>
    <cfRule type="cellIs" dxfId="135" priority="39" operator="greaterThan">
      <formula>$N$34</formula>
    </cfRule>
  </conditionalFormatting>
  <conditionalFormatting sqref="N37">
    <cfRule type="cellIs" dxfId="134" priority="34" operator="lessThan">
      <formula>0</formula>
    </cfRule>
    <cfRule type="cellIs" dxfId="133" priority="35" operator="greaterThan">
      <formula>$N$34</formula>
    </cfRule>
    <cfRule type="cellIs" dxfId="132" priority="36" operator="greaterThan">
      <formula>$N$34</formula>
    </cfRule>
  </conditionalFormatting>
  <conditionalFormatting sqref="N37">
    <cfRule type="cellIs" dxfId="131" priority="31" operator="lessThan">
      <formula>0</formula>
    </cfRule>
    <cfRule type="cellIs" dxfId="130" priority="32" operator="greaterThan">
      <formula>$N$34</formula>
    </cfRule>
    <cfRule type="cellIs" dxfId="129" priority="33" operator="greaterThan">
      <formula>$N$34</formula>
    </cfRule>
  </conditionalFormatting>
  <conditionalFormatting sqref="N37">
    <cfRule type="cellIs" dxfId="128" priority="28" operator="lessThan">
      <formula>0</formula>
    </cfRule>
    <cfRule type="cellIs" dxfId="127" priority="29" operator="greaterThan">
      <formula>$N$34</formula>
    </cfRule>
    <cfRule type="cellIs" dxfId="126" priority="30" operator="greaterThan">
      <formula>$N$34</formula>
    </cfRule>
  </conditionalFormatting>
  <conditionalFormatting sqref="K32">
    <cfRule type="cellIs" dxfId="125" priority="25" operator="lessThan">
      <formula>0</formula>
    </cfRule>
    <cfRule type="cellIs" dxfId="124" priority="26" operator="greaterThan">
      <formula>$K$29</formula>
    </cfRule>
    <cfRule type="cellIs" dxfId="123" priority="27" operator="greaterThan">
      <formula>$K$29</formula>
    </cfRule>
  </conditionalFormatting>
  <conditionalFormatting sqref="N37">
    <cfRule type="cellIs" dxfId="122" priority="22" operator="lessThan">
      <formula>0</formula>
    </cfRule>
    <cfRule type="cellIs" dxfId="121" priority="23" operator="greaterThan">
      <formula>$N$34</formula>
    </cfRule>
    <cfRule type="cellIs" dxfId="120" priority="24" operator="greaterThan">
      <formula>$N$34</formula>
    </cfRule>
  </conditionalFormatting>
  <conditionalFormatting sqref="K32">
    <cfRule type="cellIs" dxfId="119" priority="19" operator="lessThan">
      <formula>0</formula>
    </cfRule>
    <cfRule type="cellIs" dxfId="118" priority="20" operator="greaterThan">
      <formula>$K$29</formula>
    </cfRule>
    <cfRule type="cellIs" dxfId="117" priority="21" operator="greaterThan">
      <formula>$K$29</formula>
    </cfRule>
  </conditionalFormatting>
  <conditionalFormatting sqref="N46">
    <cfRule type="cellIs" dxfId="116" priority="16" operator="lessThan">
      <formula>0</formula>
    </cfRule>
    <cfRule type="cellIs" dxfId="115" priority="17" operator="greaterThan">
      <formula>$N$43</formula>
    </cfRule>
    <cfRule type="cellIs" dxfId="114" priority="18" operator="greaterThan">
      <formula>$N$43</formula>
    </cfRule>
  </conditionalFormatting>
  <conditionalFormatting sqref="K41">
    <cfRule type="cellIs" dxfId="113" priority="13" operator="lessThan">
      <formula>0</formula>
    </cfRule>
    <cfRule type="cellIs" dxfId="112" priority="14" operator="greaterThan">
      <formula>$K$38</formula>
    </cfRule>
    <cfRule type="cellIs" dxfId="111" priority="15" operator="greaterThan">
      <formula>$K$38</formula>
    </cfRule>
  </conditionalFormatting>
  <conditionalFormatting sqref="O37:O38">
    <cfRule type="cellIs" dxfId="110" priority="10" operator="lessThan">
      <formula>0</formula>
    </cfRule>
    <cfRule type="cellIs" dxfId="109" priority="11" operator="greaterThan">
      <formula>$O$34</formula>
    </cfRule>
    <cfRule type="cellIs" dxfId="108" priority="12" operator="greaterThan">
      <formula>$O$34</formula>
    </cfRule>
  </conditionalFormatting>
  <conditionalFormatting sqref="L32">
    <cfRule type="cellIs" dxfId="107" priority="7" operator="lessThan">
      <formula>0</formula>
    </cfRule>
    <cfRule type="cellIs" dxfId="106" priority="8" operator="greaterThan">
      <formula>$L$29</formula>
    </cfRule>
    <cfRule type="cellIs" dxfId="105" priority="9" operator="greaterThan">
      <formula>$L$29</formula>
    </cfRule>
  </conditionalFormatting>
  <conditionalFormatting sqref="O47">
    <cfRule type="cellIs" dxfId="104" priority="4" operator="lessThan">
      <formula>0</formula>
    </cfRule>
    <cfRule type="cellIs" dxfId="103" priority="5" operator="greaterThan">
      <formula>$O$44</formula>
    </cfRule>
    <cfRule type="cellIs" dxfId="102" priority="6" operator="greaterThan">
      <formula>$O$44</formula>
    </cfRule>
  </conditionalFormatting>
  <conditionalFormatting sqref="L42">
    <cfRule type="cellIs" dxfId="101" priority="1" operator="lessThan">
      <formula>0</formula>
    </cfRule>
    <cfRule type="cellIs" dxfId="100" priority="2" operator="greaterThan">
      <formula>$L$39</formula>
    </cfRule>
    <cfRule type="cellIs" dxfId="99" priority="3" operator="greaterThan">
      <formula>$L$39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2"/>
  <sheetViews>
    <sheetView workbookViewId="0">
      <selection activeCell="E25" sqref="E25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18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+L36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30</v>
      </c>
      <c r="P9" s="30">
        <f>+$L$36/O9</f>
        <v>69.166666666666671</v>
      </c>
      <c r="Q9" s="44">
        <f>+P9*(30)</f>
        <v>2075</v>
      </c>
      <c r="R9" s="2">
        <f>+(Q9/L39)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+L40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A15" s="47"/>
      <c r="E15" s="34"/>
      <c r="J15" s="41"/>
    </row>
    <row r="16" spans="1:18">
      <c r="A16" s="47"/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33"/>
      <c r="E27" s="34"/>
      <c r="J27" s="41"/>
    </row>
    <row r="28" spans="1:10">
      <c r="A28" s="33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B31" s="30">
        <v>500</v>
      </c>
      <c r="C31" s="30">
        <v>400</v>
      </c>
      <c r="D31" s="30">
        <v>500</v>
      </c>
      <c r="E31" s="34" t="s">
        <v>35</v>
      </c>
      <c r="F31" s="30">
        <v>125</v>
      </c>
      <c r="G31" s="30">
        <v>125</v>
      </c>
      <c r="H31" s="30">
        <v>125</v>
      </c>
      <c r="I31" s="30">
        <v>300</v>
      </c>
      <c r="J31" s="48"/>
    </row>
    <row r="32" spans="1:10" ht="15">
      <c r="A32" s="33"/>
      <c r="E32" s="34"/>
      <c r="I32" s="49"/>
      <c r="J32" s="34"/>
    </row>
    <row r="33" spans="1:18" ht="15">
      <c r="E33" s="34"/>
      <c r="I33" s="49"/>
      <c r="J33" s="34"/>
    </row>
    <row r="34" spans="1:18" ht="15">
      <c r="E34" s="34"/>
      <c r="I34" s="49"/>
      <c r="J34" s="34"/>
    </row>
    <row r="35" spans="1:18" ht="15">
      <c r="C35" s="49"/>
      <c r="E35" s="34"/>
      <c r="J35" s="50"/>
      <c r="L35" s="39" t="s">
        <v>6</v>
      </c>
      <c r="N35" s="51"/>
    </row>
    <row r="36" spans="1:18" ht="18.75">
      <c r="A36" s="70" t="s">
        <v>32</v>
      </c>
      <c r="B36" s="49">
        <f>SUM(B4:B35)</f>
        <v>500</v>
      </c>
      <c r="C36" s="49">
        <f t="shared" ref="C36:D36" si="0">SUM(C4:C35)</f>
        <v>400</v>
      </c>
      <c r="D36" s="49">
        <f t="shared" si="0"/>
        <v>500</v>
      </c>
      <c r="E36" s="34"/>
      <c r="F36" s="49">
        <f>SUM(F4:F35)</f>
        <v>125</v>
      </c>
      <c r="G36" s="49">
        <f>SUM(G4:G35)</f>
        <v>125</v>
      </c>
      <c r="H36" s="49">
        <f t="shared" ref="H36" si="1">SUM(H4:H35)</f>
        <v>125</v>
      </c>
      <c r="I36" s="49">
        <f>SUM(I4:I34)</f>
        <v>300</v>
      </c>
      <c r="J36" s="50"/>
      <c r="L36" s="52">
        <f>SUM(B36:J36)</f>
        <v>2075</v>
      </c>
      <c r="N36" s="53"/>
    </row>
    <row r="37" spans="1:18">
      <c r="A37" s="39" t="s">
        <v>34</v>
      </c>
      <c r="B37" s="54">
        <f>+B39/4</f>
        <v>250</v>
      </c>
      <c r="C37" s="54">
        <f t="shared" ref="C37:I37" si="2">+C39/4</f>
        <v>200</v>
      </c>
      <c r="D37" s="54">
        <f t="shared" si="2"/>
        <v>250</v>
      </c>
      <c r="E37" s="34"/>
      <c r="F37" s="54">
        <f t="shared" si="2"/>
        <v>62.5</v>
      </c>
      <c r="G37" s="54">
        <f t="shared" si="2"/>
        <v>62.5</v>
      </c>
      <c r="H37" s="54">
        <f t="shared" si="2"/>
        <v>62.5</v>
      </c>
      <c r="I37" s="54">
        <f t="shared" si="2"/>
        <v>150</v>
      </c>
      <c r="J37" s="50"/>
      <c r="L37" s="54"/>
      <c r="N37" s="55"/>
    </row>
    <row r="38" spans="1:18">
      <c r="A38" s="39" t="s">
        <v>33</v>
      </c>
      <c r="B38" s="39">
        <f>+B39/30</f>
        <v>33.333333333333336</v>
      </c>
      <c r="C38" s="39">
        <f>+C39/30</f>
        <v>26.666666666666668</v>
      </c>
      <c r="D38" s="39">
        <f>+D39/30</f>
        <v>33.333333333333336</v>
      </c>
      <c r="E38" s="34"/>
      <c r="F38" s="39">
        <f>+F39/30</f>
        <v>8.3333333333333339</v>
      </c>
      <c r="G38" s="39">
        <f>+G39/30</f>
        <v>8.3333333333333339</v>
      </c>
      <c r="H38" s="39">
        <f>+H39/30</f>
        <v>8.3333333333333339</v>
      </c>
      <c r="I38" s="39">
        <f>+I39/30</f>
        <v>20</v>
      </c>
      <c r="J38" s="50"/>
      <c r="L38" s="54"/>
      <c r="N38" s="55"/>
    </row>
    <row r="39" spans="1:18" ht="20.25">
      <c r="A39" s="56" t="s">
        <v>7</v>
      </c>
      <c r="B39" s="57">
        <v>1000</v>
      </c>
      <c r="C39" s="57">
        <v>800</v>
      </c>
      <c r="D39" s="57">
        <v>1000</v>
      </c>
      <c r="E39" s="34"/>
      <c r="F39" s="57">
        <v>250</v>
      </c>
      <c r="G39" s="57">
        <v>250</v>
      </c>
      <c r="H39" s="57">
        <v>250</v>
      </c>
      <c r="I39" s="57">
        <v>600</v>
      </c>
      <c r="J39" s="50"/>
      <c r="K39" s="58"/>
      <c r="L39" s="59">
        <f>SUM(B39:J39)</f>
        <v>4150</v>
      </c>
    </row>
    <row r="40" spans="1:18" s="61" customFormat="1" ht="18">
      <c r="A40" s="45" t="s">
        <v>8</v>
      </c>
      <c r="B40" s="73">
        <f t="shared" ref="B40" si="3">+B36/B39</f>
        <v>0.5</v>
      </c>
      <c r="C40" s="73">
        <f>+C35/C39</f>
        <v>0</v>
      </c>
      <c r="D40" s="73">
        <f>+D36/D39</f>
        <v>0.5</v>
      </c>
      <c r="E40" s="73"/>
      <c r="F40" s="73"/>
      <c r="G40" s="73">
        <f>+G36/G39</f>
        <v>0.5</v>
      </c>
      <c r="H40" s="73">
        <f>+H36/H39</f>
        <v>0.5</v>
      </c>
      <c r="I40" s="73">
        <f>+I36/I39</f>
        <v>0.5</v>
      </c>
      <c r="J40" s="73"/>
      <c r="K40" s="74"/>
      <c r="L40" s="73">
        <f>+L36/L39</f>
        <v>0.5</v>
      </c>
      <c r="M40" s="60"/>
      <c r="N40" s="60"/>
      <c r="R40" s="45"/>
    </row>
    <row r="41" spans="1:18">
      <c r="E41" s="62"/>
      <c r="F41" s="62"/>
    </row>
    <row r="42" spans="1:18" ht="15">
      <c r="L42" s="63">
        <f>+L39-L36</f>
        <v>2075</v>
      </c>
      <c r="N42" s="30" t="s">
        <v>9</v>
      </c>
    </row>
    <row r="43" spans="1:18" s="65" customFormat="1">
      <c r="K43" s="64"/>
      <c r="M43" s="66"/>
      <c r="R43" s="67"/>
    </row>
    <row r="68" spans="12:14">
      <c r="M68" s="68"/>
      <c r="N68" s="54"/>
    </row>
    <row r="69" spans="12:14">
      <c r="M69" s="68"/>
      <c r="N69" s="54"/>
    </row>
    <row r="70" spans="12:14">
      <c r="L70" s="54"/>
      <c r="M70" s="69"/>
      <c r="N70" s="55"/>
    </row>
    <row r="71" spans="12:14">
      <c r="L71" s="54"/>
    </row>
    <row r="72" spans="12:14">
      <c r="L72" s="55"/>
    </row>
  </sheetData>
  <conditionalFormatting sqref="K32">
    <cfRule type="cellIs" dxfId="98" priority="37" operator="lessThan">
      <formula>0</formula>
    </cfRule>
    <cfRule type="cellIs" dxfId="97" priority="38" operator="greaterThan">
      <formula>$K$29</formula>
    </cfRule>
    <cfRule type="cellIs" dxfId="96" priority="39" operator="greaterThan">
      <formula>$K$29</formula>
    </cfRule>
  </conditionalFormatting>
  <conditionalFormatting sqref="K31">
    <cfRule type="cellIs" dxfId="95" priority="34" operator="lessThan">
      <formula>0</formula>
    </cfRule>
    <cfRule type="cellIs" dxfId="94" priority="35" operator="greaterThan">
      <formula>$K$28</formula>
    </cfRule>
    <cfRule type="cellIs" dxfId="93" priority="36" operator="greaterThan">
      <formula>$K$28</formula>
    </cfRule>
  </conditionalFormatting>
  <conditionalFormatting sqref="K27">
    <cfRule type="cellIs" dxfId="92" priority="31" operator="lessThan">
      <formula>0</formula>
    </cfRule>
    <cfRule type="cellIs" dxfId="91" priority="32" operator="greaterThan">
      <formula>$K$24</formula>
    </cfRule>
    <cfRule type="cellIs" dxfId="90" priority="33" operator="greaterThan">
      <formula>$K$24</formula>
    </cfRule>
  </conditionalFormatting>
  <conditionalFormatting sqref="N37">
    <cfRule type="cellIs" dxfId="89" priority="28" operator="lessThan">
      <formula>0</formula>
    </cfRule>
    <cfRule type="cellIs" dxfId="88" priority="29" operator="greaterThan">
      <formula>$N$34</formula>
    </cfRule>
    <cfRule type="cellIs" dxfId="87" priority="30" operator="greaterThan">
      <formula>$N$34</formula>
    </cfRule>
  </conditionalFormatting>
  <conditionalFormatting sqref="K32">
    <cfRule type="cellIs" dxfId="86" priority="25" operator="lessThan">
      <formula>0</formula>
    </cfRule>
    <cfRule type="cellIs" dxfId="85" priority="26" operator="greaterThan">
      <formula>$K$29</formula>
    </cfRule>
    <cfRule type="cellIs" dxfId="84" priority="27" operator="greaterThan">
      <formula>$K$29</formula>
    </cfRule>
  </conditionalFormatting>
  <conditionalFormatting sqref="N46">
    <cfRule type="cellIs" dxfId="83" priority="22" operator="lessThan">
      <formula>0</formula>
    </cfRule>
    <cfRule type="cellIs" dxfId="82" priority="23" operator="greaterThan">
      <formula>$N$43</formula>
    </cfRule>
    <cfRule type="cellIs" dxfId="81" priority="24" operator="greaterThan">
      <formula>$N$43</formula>
    </cfRule>
  </conditionalFormatting>
  <conditionalFormatting sqref="K41">
    <cfRule type="cellIs" dxfId="80" priority="19" operator="lessThan">
      <formula>0</formula>
    </cfRule>
    <cfRule type="cellIs" dxfId="79" priority="20" operator="greaterThan">
      <formula>$K$38</formula>
    </cfRule>
    <cfRule type="cellIs" dxfId="78" priority="21" operator="greaterThan">
      <formula>$K$38</formula>
    </cfRule>
  </conditionalFormatting>
  <conditionalFormatting sqref="N46">
    <cfRule type="cellIs" dxfId="77" priority="16" operator="lessThan">
      <formula>0</formula>
    </cfRule>
    <cfRule type="cellIs" dxfId="76" priority="17" operator="greaterThan">
      <formula>$N$43</formula>
    </cfRule>
    <cfRule type="cellIs" dxfId="75" priority="18" operator="greaterThan">
      <formula>$N$43</formula>
    </cfRule>
  </conditionalFormatting>
  <conditionalFormatting sqref="K41">
    <cfRule type="cellIs" dxfId="74" priority="13" operator="lessThan">
      <formula>0</formula>
    </cfRule>
    <cfRule type="cellIs" dxfId="73" priority="14" operator="greaterThan">
      <formula>$K$38</formula>
    </cfRule>
    <cfRule type="cellIs" dxfId="72" priority="15" operator="greaterThan">
      <formula>$K$38</formula>
    </cfRule>
  </conditionalFormatting>
  <conditionalFormatting sqref="O37:O38">
    <cfRule type="cellIs" dxfId="71" priority="10" operator="lessThan">
      <formula>0</formula>
    </cfRule>
    <cfRule type="cellIs" dxfId="70" priority="11" operator="greaterThan">
      <formula>$O$34</formula>
    </cfRule>
    <cfRule type="cellIs" dxfId="69" priority="12" operator="greaterThan">
      <formula>$O$34</formula>
    </cfRule>
  </conditionalFormatting>
  <conditionalFormatting sqref="L32">
    <cfRule type="cellIs" dxfId="68" priority="7" operator="lessThan">
      <formula>0</formula>
    </cfRule>
    <cfRule type="cellIs" dxfId="67" priority="8" operator="greaterThan">
      <formula>$L$29</formula>
    </cfRule>
    <cfRule type="cellIs" dxfId="66" priority="9" operator="greaterThan">
      <formula>$L$29</formula>
    </cfRule>
  </conditionalFormatting>
  <conditionalFormatting sqref="O47">
    <cfRule type="cellIs" dxfId="65" priority="4" operator="lessThan">
      <formula>0</formula>
    </cfRule>
    <cfRule type="cellIs" dxfId="64" priority="5" operator="greaterThan">
      <formula>$O$44</formula>
    </cfRule>
    <cfRule type="cellIs" dxfId="63" priority="6" operator="greaterThan">
      <formula>$O$44</formula>
    </cfRule>
  </conditionalFormatting>
  <conditionalFormatting sqref="L42">
    <cfRule type="cellIs" dxfId="62" priority="1" operator="lessThan">
      <formula>0</formula>
    </cfRule>
    <cfRule type="cellIs" dxfId="61" priority="2" operator="greaterThan">
      <formula>$L$39</formula>
    </cfRule>
    <cfRule type="cellIs" dxfId="60" priority="3" operator="greaterThan">
      <formula>$L$39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3"/>
  <sheetViews>
    <sheetView workbookViewId="0">
      <selection activeCell="E26" sqref="E26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20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+L37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31</v>
      </c>
      <c r="P9" s="30">
        <f>+$L$37/O9</f>
        <v>66.935483870967744</v>
      </c>
      <c r="Q9" s="44">
        <f>+P9*(31)</f>
        <v>2075</v>
      </c>
      <c r="R9" s="2">
        <f>+(Q9/L40)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+L41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E15" s="34"/>
      <c r="J15" s="41"/>
    </row>
    <row r="16" spans="1:18">
      <c r="A16" s="47"/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47"/>
      <c r="E27" s="34"/>
      <c r="J27" s="41"/>
    </row>
    <row r="28" spans="1:10">
      <c r="A28" s="33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E31" s="34"/>
      <c r="J31" s="41"/>
    </row>
    <row r="32" spans="1:10">
      <c r="A32" s="33"/>
      <c r="B32" s="30">
        <v>500</v>
      </c>
      <c r="C32" s="30">
        <v>400</v>
      </c>
      <c r="D32" s="30">
        <v>500</v>
      </c>
      <c r="E32" s="34" t="s">
        <v>35</v>
      </c>
      <c r="F32" s="30">
        <v>125</v>
      </c>
      <c r="G32" s="30">
        <v>125</v>
      </c>
      <c r="H32" s="30">
        <v>125</v>
      </c>
      <c r="I32" s="30">
        <v>300</v>
      </c>
      <c r="J32" s="48"/>
    </row>
    <row r="33" spans="1:18" ht="15">
      <c r="A33" s="33"/>
      <c r="E33" s="34"/>
      <c r="I33" s="49"/>
      <c r="J33" s="34"/>
    </row>
    <row r="34" spans="1:18" ht="15">
      <c r="E34" s="34"/>
      <c r="I34" s="49"/>
      <c r="J34" s="34"/>
    </row>
    <row r="35" spans="1:18" ht="15">
      <c r="E35" s="34"/>
      <c r="I35" s="49"/>
      <c r="J35" s="34"/>
    </row>
    <row r="36" spans="1:18" ht="15">
      <c r="C36" s="49"/>
      <c r="E36" s="34"/>
      <c r="J36" s="50"/>
      <c r="L36" s="39" t="s">
        <v>6</v>
      </c>
      <c r="N36" s="51"/>
    </row>
    <row r="37" spans="1:18" ht="18.75">
      <c r="A37" s="70" t="s">
        <v>32</v>
      </c>
      <c r="B37" s="49">
        <f>SUM(B4:B36)</f>
        <v>500</v>
      </c>
      <c r="C37" s="49">
        <f t="shared" ref="C37:D37" si="0">SUM(C4:C36)</f>
        <v>400</v>
      </c>
      <c r="D37" s="49">
        <f t="shared" si="0"/>
        <v>500</v>
      </c>
      <c r="E37" s="34"/>
      <c r="F37" s="49">
        <f>SUM(F4:F36)</f>
        <v>125</v>
      </c>
      <c r="G37" s="49">
        <f>SUM(G4:G36)</f>
        <v>125</v>
      </c>
      <c r="H37" s="49">
        <f t="shared" ref="H37" si="1">SUM(H4:H36)</f>
        <v>125</v>
      </c>
      <c r="I37" s="49">
        <f>SUM(I4:I35)</f>
        <v>300</v>
      </c>
      <c r="J37" s="50"/>
      <c r="L37" s="52">
        <f>SUM(B37:J37)</f>
        <v>2075</v>
      </c>
      <c r="N37" s="53"/>
    </row>
    <row r="38" spans="1:18">
      <c r="A38" s="39" t="s">
        <v>34</v>
      </c>
      <c r="B38" s="54">
        <f>+B40/4</f>
        <v>250</v>
      </c>
      <c r="C38" s="54">
        <f t="shared" ref="C38:I38" si="2">+C40/4</f>
        <v>200</v>
      </c>
      <c r="D38" s="54">
        <f t="shared" si="2"/>
        <v>250</v>
      </c>
      <c r="E38" s="34"/>
      <c r="F38" s="54">
        <f t="shared" si="2"/>
        <v>62.5</v>
      </c>
      <c r="G38" s="54">
        <f t="shared" si="2"/>
        <v>62.5</v>
      </c>
      <c r="H38" s="54">
        <f t="shared" si="2"/>
        <v>62.5</v>
      </c>
      <c r="I38" s="54">
        <f t="shared" si="2"/>
        <v>150</v>
      </c>
      <c r="J38" s="50"/>
      <c r="L38" s="54"/>
      <c r="N38" s="55"/>
    </row>
    <row r="39" spans="1:18">
      <c r="A39" s="39" t="s">
        <v>33</v>
      </c>
      <c r="B39" s="39">
        <f>+B40/30</f>
        <v>33.333333333333336</v>
      </c>
      <c r="C39" s="39">
        <f>+C40/30</f>
        <v>26.666666666666668</v>
      </c>
      <c r="D39" s="39">
        <f>+D40/30</f>
        <v>33.333333333333336</v>
      </c>
      <c r="E39" s="34"/>
      <c r="F39" s="39">
        <f>+F40/30</f>
        <v>8.3333333333333339</v>
      </c>
      <c r="G39" s="39">
        <f>+G40/30</f>
        <v>8.3333333333333339</v>
      </c>
      <c r="H39" s="39">
        <f>+H40/30</f>
        <v>8.3333333333333339</v>
      </c>
      <c r="I39" s="39">
        <f>+I40/30</f>
        <v>20</v>
      </c>
      <c r="J39" s="50"/>
      <c r="L39" s="54"/>
      <c r="N39" s="55"/>
    </row>
    <row r="40" spans="1:18" ht="20.25">
      <c r="A40" s="56" t="s">
        <v>7</v>
      </c>
      <c r="B40" s="57">
        <v>1000</v>
      </c>
      <c r="C40" s="57">
        <v>800</v>
      </c>
      <c r="D40" s="57">
        <v>1000</v>
      </c>
      <c r="E40" s="34"/>
      <c r="F40" s="57">
        <v>250</v>
      </c>
      <c r="G40" s="57">
        <v>250</v>
      </c>
      <c r="H40" s="57">
        <v>250</v>
      </c>
      <c r="I40" s="57">
        <v>600</v>
      </c>
      <c r="J40" s="50"/>
      <c r="K40" s="58"/>
      <c r="L40" s="59">
        <f>SUM(B40:J40)</f>
        <v>4150</v>
      </c>
    </row>
    <row r="41" spans="1:18" s="61" customFormat="1" ht="18">
      <c r="A41" s="45" t="s">
        <v>8</v>
      </c>
      <c r="B41" s="73">
        <f t="shared" ref="B41" si="3">+B37/B40</f>
        <v>0.5</v>
      </c>
      <c r="C41" s="73">
        <f>+C36/C40</f>
        <v>0</v>
      </c>
      <c r="D41" s="73">
        <f>+D37/D40</f>
        <v>0.5</v>
      </c>
      <c r="E41" s="73"/>
      <c r="F41" s="73"/>
      <c r="G41" s="73">
        <f>+G37/G40</f>
        <v>0.5</v>
      </c>
      <c r="H41" s="73">
        <f>+H37/H40</f>
        <v>0.5</v>
      </c>
      <c r="I41" s="73">
        <f>+I37/I40</f>
        <v>0.5</v>
      </c>
      <c r="J41" s="73"/>
      <c r="K41" s="74"/>
      <c r="L41" s="73">
        <f>+L37/L40</f>
        <v>0.5</v>
      </c>
      <c r="M41" s="60"/>
      <c r="N41" s="60"/>
      <c r="R41" s="45"/>
    </row>
    <row r="42" spans="1:18">
      <c r="E42" s="62"/>
      <c r="F42" s="62"/>
    </row>
    <row r="43" spans="1:18" ht="15">
      <c r="L43" s="63">
        <f>+L40-L37</f>
        <v>2075</v>
      </c>
      <c r="N43" s="30" t="s">
        <v>9</v>
      </c>
    </row>
    <row r="44" spans="1:18" s="65" customFormat="1">
      <c r="K44" s="64"/>
      <c r="M44" s="66"/>
      <c r="R44" s="67"/>
    </row>
    <row r="69" spans="12:14">
      <c r="M69" s="68"/>
      <c r="N69" s="54"/>
    </row>
    <row r="70" spans="12:14">
      <c r="M70" s="68"/>
      <c r="N70" s="54"/>
    </row>
    <row r="71" spans="12:14">
      <c r="L71" s="54"/>
      <c r="M71" s="69"/>
      <c r="N71" s="55"/>
    </row>
    <row r="72" spans="12:14">
      <c r="L72" s="54"/>
    </row>
    <row r="73" spans="12:14">
      <c r="L73" s="55"/>
    </row>
  </sheetData>
  <conditionalFormatting sqref="K33">
    <cfRule type="cellIs" dxfId="59" priority="61" operator="lessThan">
      <formula>0</formula>
    </cfRule>
    <cfRule type="cellIs" dxfId="58" priority="62" operator="greaterThan">
      <formula>$K$30</formula>
    </cfRule>
    <cfRule type="cellIs" dxfId="57" priority="63" operator="greaterThan">
      <formula>$K$30</formula>
    </cfRule>
  </conditionalFormatting>
  <conditionalFormatting sqref="K32">
    <cfRule type="cellIs" dxfId="56" priority="55" operator="lessThan">
      <formula>0</formula>
    </cfRule>
    <cfRule type="cellIs" dxfId="55" priority="56" operator="greaterThan">
      <formula>$K$29</formula>
    </cfRule>
    <cfRule type="cellIs" dxfId="54" priority="57" operator="greaterThan">
      <formula>$K$29</formula>
    </cfRule>
  </conditionalFormatting>
  <conditionalFormatting sqref="K32">
    <cfRule type="cellIs" dxfId="53" priority="52" operator="lessThan">
      <formula>0</formula>
    </cfRule>
    <cfRule type="cellIs" dxfId="52" priority="53" operator="greaterThan">
      <formula>$K$29</formula>
    </cfRule>
    <cfRule type="cellIs" dxfId="51" priority="54" operator="greaterThan">
      <formula>$K$29</formula>
    </cfRule>
  </conditionalFormatting>
  <conditionalFormatting sqref="N38">
    <cfRule type="cellIs" dxfId="50" priority="49" operator="lessThan">
      <formula>0</formula>
    </cfRule>
    <cfRule type="cellIs" dxfId="49" priority="50" operator="greaterThan">
      <formula>$N$35</formula>
    </cfRule>
    <cfRule type="cellIs" dxfId="48" priority="51" operator="greaterThan">
      <formula>$N$35</formula>
    </cfRule>
  </conditionalFormatting>
  <conditionalFormatting sqref="K33">
    <cfRule type="cellIs" dxfId="47" priority="46" operator="lessThan">
      <formula>0</formula>
    </cfRule>
    <cfRule type="cellIs" dxfId="46" priority="47" operator="greaterThan">
      <formula>$K$30</formula>
    </cfRule>
    <cfRule type="cellIs" dxfId="45" priority="48" operator="greaterThan">
      <formula>$K$30</formula>
    </cfRule>
  </conditionalFormatting>
  <conditionalFormatting sqref="N47">
    <cfRule type="cellIs" dxfId="44" priority="43" operator="lessThan">
      <formula>0</formula>
    </cfRule>
    <cfRule type="cellIs" dxfId="43" priority="44" operator="greaterThan">
      <formula>$N$44</formula>
    </cfRule>
    <cfRule type="cellIs" dxfId="42" priority="45" operator="greaterThan">
      <formula>$N$44</formula>
    </cfRule>
  </conditionalFormatting>
  <conditionalFormatting sqref="K42">
    <cfRule type="cellIs" dxfId="41" priority="40" operator="lessThan">
      <formula>0</formula>
    </cfRule>
    <cfRule type="cellIs" dxfId="40" priority="41" operator="greaterThan">
      <formula>$K$39</formula>
    </cfRule>
    <cfRule type="cellIs" dxfId="39" priority="42" operator="greaterThan">
      <formula>$K$39</formula>
    </cfRule>
  </conditionalFormatting>
  <conditionalFormatting sqref="N38">
    <cfRule type="cellIs" dxfId="38" priority="37" operator="lessThan">
      <formula>0</formula>
    </cfRule>
    <cfRule type="cellIs" dxfId="37" priority="38" operator="greaterThan">
      <formula>$N$35</formula>
    </cfRule>
    <cfRule type="cellIs" dxfId="36" priority="39" operator="greaterThan">
      <formula>$N$35</formula>
    </cfRule>
  </conditionalFormatting>
  <conditionalFormatting sqref="N38">
    <cfRule type="cellIs" dxfId="35" priority="34" operator="lessThan">
      <formula>0</formula>
    </cfRule>
    <cfRule type="cellIs" dxfId="34" priority="35" operator="greaterThan">
      <formula>$N$35</formula>
    </cfRule>
    <cfRule type="cellIs" dxfId="33" priority="36" operator="greaterThan">
      <formula>$N$35</formula>
    </cfRule>
  </conditionalFormatting>
  <conditionalFormatting sqref="N38">
    <cfRule type="cellIs" dxfId="32" priority="31" operator="lessThan">
      <formula>0</formula>
    </cfRule>
    <cfRule type="cellIs" dxfId="31" priority="32" operator="greaterThan">
      <formula>$N$35</formula>
    </cfRule>
    <cfRule type="cellIs" dxfId="30" priority="33" operator="greaterThan">
      <formula>$N$35</formula>
    </cfRule>
  </conditionalFormatting>
  <conditionalFormatting sqref="N38">
    <cfRule type="cellIs" dxfId="29" priority="28" operator="lessThan">
      <formula>0</formula>
    </cfRule>
    <cfRule type="cellIs" dxfId="28" priority="29" operator="greaterThan">
      <formula>$N$35</formula>
    </cfRule>
    <cfRule type="cellIs" dxfId="27" priority="30" operator="greaterThan">
      <formula>$N$35</formula>
    </cfRule>
  </conditionalFormatting>
  <conditionalFormatting sqref="K33">
    <cfRule type="cellIs" dxfId="26" priority="25" operator="lessThan">
      <formula>0</formula>
    </cfRule>
    <cfRule type="cellIs" dxfId="25" priority="26" operator="greaterThan">
      <formula>$K$30</formula>
    </cfRule>
    <cfRule type="cellIs" dxfId="24" priority="27" operator="greaterThan">
      <formula>$K$30</formula>
    </cfRule>
  </conditionalFormatting>
  <conditionalFormatting sqref="N38">
    <cfRule type="cellIs" dxfId="23" priority="22" operator="lessThan">
      <formula>0</formula>
    </cfRule>
    <cfRule type="cellIs" dxfId="22" priority="23" operator="greaterThan">
      <formula>$N$35</formula>
    </cfRule>
    <cfRule type="cellIs" dxfId="21" priority="24" operator="greaterThan">
      <formula>$N$35</formula>
    </cfRule>
  </conditionalFormatting>
  <conditionalFormatting sqref="K33">
    <cfRule type="cellIs" dxfId="20" priority="19" operator="lessThan">
      <formula>0</formula>
    </cfRule>
    <cfRule type="cellIs" dxfId="19" priority="20" operator="greaterThan">
      <formula>$K$30</formula>
    </cfRule>
    <cfRule type="cellIs" dxfId="18" priority="21" operator="greaterThan">
      <formula>$K$30</formula>
    </cfRule>
  </conditionalFormatting>
  <conditionalFormatting sqref="N47">
    <cfRule type="cellIs" dxfId="17" priority="16" operator="lessThan">
      <formula>0</formula>
    </cfRule>
    <cfRule type="cellIs" dxfId="16" priority="17" operator="greaterThan">
      <formula>$N$44</formula>
    </cfRule>
    <cfRule type="cellIs" dxfId="15" priority="18" operator="greaterThan">
      <formula>$N$44</formula>
    </cfRule>
  </conditionalFormatting>
  <conditionalFormatting sqref="K42">
    <cfRule type="cellIs" dxfId="14" priority="13" operator="lessThan">
      <formula>0</formula>
    </cfRule>
    <cfRule type="cellIs" dxfId="13" priority="14" operator="greaterThan">
      <formula>$K$39</formula>
    </cfRule>
    <cfRule type="cellIs" dxfId="12" priority="15" operator="greaterThan">
      <formula>$K$39</formula>
    </cfRule>
  </conditionalFormatting>
  <conditionalFormatting sqref="O38:O39">
    <cfRule type="cellIs" dxfId="11" priority="10" operator="lessThan">
      <formula>0</formula>
    </cfRule>
    <cfRule type="cellIs" dxfId="10" priority="11" operator="greaterThan">
      <formula>$O$35</formula>
    </cfRule>
    <cfRule type="cellIs" dxfId="9" priority="12" operator="greaterThan">
      <formula>$O$35</formula>
    </cfRule>
  </conditionalFormatting>
  <conditionalFormatting sqref="L33">
    <cfRule type="cellIs" dxfId="8" priority="7" operator="lessThan">
      <formula>0</formula>
    </cfRule>
    <cfRule type="cellIs" dxfId="7" priority="8" operator="greaterThan">
      <formula>$L$30</formula>
    </cfRule>
    <cfRule type="cellIs" dxfId="6" priority="9" operator="greaterThan">
      <formula>$L$30</formula>
    </cfRule>
  </conditionalFormatting>
  <conditionalFormatting sqref="O48">
    <cfRule type="cellIs" dxfId="5" priority="4" operator="lessThan">
      <formula>0</formula>
    </cfRule>
    <cfRule type="cellIs" dxfId="4" priority="5" operator="greaterThan">
      <formula>$O$45</formula>
    </cfRule>
    <cfRule type="cellIs" dxfId="3" priority="6" operator="greaterThan">
      <formula>$O$45</formula>
    </cfRule>
  </conditionalFormatting>
  <conditionalFormatting sqref="L43">
    <cfRule type="cellIs" dxfId="2" priority="1" operator="lessThan">
      <formula>0</formula>
    </cfRule>
    <cfRule type="cellIs" dxfId="1" priority="2" operator="greaterThan">
      <formula>$L$40</formula>
    </cfRule>
    <cfRule type="cellIs" dxfId="0" priority="3" operator="greaterThan">
      <formula>$L$40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Normal="100" workbookViewId="0">
      <selection activeCell="E26" sqref="E26"/>
    </sheetView>
  </sheetViews>
  <sheetFormatPr defaultRowHeight="12.75"/>
  <cols>
    <col min="1" max="1" width="14" style="30" customWidth="1"/>
    <col min="2" max="2" width="11.42578125" style="30" bestFit="1" customWidth="1"/>
    <col min="3" max="3" width="10.42578125" style="30" bestFit="1" customWidth="1"/>
    <col min="4" max="4" width="11.42578125" style="30" bestFit="1" customWidth="1"/>
    <col min="5" max="5" width="28" style="30" customWidth="1"/>
    <col min="6" max="6" width="11.5703125" style="30" customWidth="1"/>
    <col min="7" max="8" width="9.8554687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39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+L35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31</v>
      </c>
      <c r="P9" s="30">
        <f>+$L$35/O9</f>
        <v>66.935483870967744</v>
      </c>
      <c r="Q9" s="44">
        <f>+P9*(31)</f>
        <v>2075</v>
      </c>
      <c r="R9" s="2">
        <f>+(Q9/L38)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+L39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A14" s="47"/>
      <c r="E14" s="34"/>
      <c r="J14" s="41"/>
    </row>
    <row r="15" spans="1:18">
      <c r="A15" s="47"/>
      <c r="E15" s="34"/>
      <c r="J15" s="41"/>
    </row>
    <row r="16" spans="1:18">
      <c r="A16" s="47"/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33"/>
      <c r="E26" s="34"/>
      <c r="J26" s="41"/>
    </row>
    <row r="27" spans="1:10">
      <c r="A27" s="33"/>
      <c r="E27" s="34"/>
      <c r="J27" s="41"/>
    </row>
    <row r="28" spans="1:10">
      <c r="A28" s="33"/>
      <c r="E28" s="34"/>
      <c r="J28" s="41"/>
    </row>
    <row r="29" spans="1:10">
      <c r="A29" s="33"/>
      <c r="E29" s="34"/>
      <c r="J29" s="41"/>
    </row>
    <row r="30" spans="1:10">
      <c r="A30" s="33"/>
      <c r="B30" s="30">
        <v>500</v>
      </c>
      <c r="C30" s="30">
        <v>400</v>
      </c>
      <c r="D30" s="30">
        <v>500</v>
      </c>
      <c r="E30" s="34" t="s">
        <v>35</v>
      </c>
      <c r="F30" s="30">
        <v>125</v>
      </c>
      <c r="G30" s="30">
        <v>125</v>
      </c>
      <c r="H30" s="30">
        <v>125</v>
      </c>
      <c r="I30" s="30">
        <v>300</v>
      </c>
      <c r="J30" s="48"/>
    </row>
    <row r="31" spans="1:10" ht="15">
      <c r="A31" s="33"/>
      <c r="E31" s="34"/>
      <c r="I31" s="49"/>
      <c r="J31" s="34"/>
    </row>
    <row r="32" spans="1:10" ht="15">
      <c r="E32" s="34"/>
      <c r="I32" s="49"/>
      <c r="J32" s="34"/>
    </row>
    <row r="33" spans="1:18" ht="15">
      <c r="E33" s="34"/>
      <c r="I33" s="49"/>
      <c r="J33" s="34"/>
    </row>
    <row r="34" spans="1:18" ht="15">
      <c r="C34" s="49"/>
      <c r="E34" s="34"/>
      <c r="J34" s="50"/>
      <c r="L34" s="39" t="s">
        <v>6</v>
      </c>
      <c r="N34" s="51"/>
    </row>
    <row r="35" spans="1:18" ht="18.75">
      <c r="A35" s="70" t="s">
        <v>32</v>
      </c>
      <c r="B35" s="49">
        <f>SUM(B4:B34)</f>
        <v>500</v>
      </c>
      <c r="C35" s="49">
        <f t="shared" ref="C35:D35" si="0">SUM(C4:C34)</f>
        <v>400</v>
      </c>
      <c r="D35" s="49">
        <f t="shared" si="0"/>
        <v>500</v>
      </c>
      <c r="E35" s="34"/>
      <c r="F35" s="49">
        <f>SUM(F4:F34)</f>
        <v>125</v>
      </c>
      <c r="G35" s="49">
        <f>SUM(G4:G34)</f>
        <v>125</v>
      </c>
      <c r="H35" s="49">
        <f t="shared" ref="H35" si="1">SUM(H4:H34)</f>
        <v>125</v>
      </c>
      <c r="I35" s="49">
        <f>SUM(I4:I33)</f>
        <v>300</v>
      </c>
      <c r="J35" s="50"/>
      <c r="L35" s="52">
        <f>SUM(B35:J35)</f>
        <v>2075</v>
      </c>
      <c r="N35" s="53"/>
    </row>
    <row r="36" spans="1:18">
      <c r="A36" s="39" t="s">
        <v>34</v>
      </c>
      <c r="B36" s="54">
        <f>+B38/4</f>
        <v>250</v>
      </c>
      <c r="C36" s="54">
        <f t="shared" ref="C36:I36" si="2">+C38/4</f>
        <v>200</v>
      </c>
      <c r="D36" s="54">
        <f t="shared" si="2"/>
        <v>250</v>
      </c>
      <c r="E36" s="34"/>
      <c r="F36" s="54">
        <f t="shared" si="2"/>
        <v>62.5</v>
      </c>
      <c r="G36" s="54">
        <f t="shared" si="2"/>
        <v>62.5</v>
      </c>
      <c r="H36" s="54">
        <f t="shared" si="2"/>
        <v>62.5</v>
      </c>
      <c r="I36" s="54">
        <f t="shared" si="2"/>
        <v>150</v>
      </c>
      <c r="J36" s="50"/>
      <c r="L36" s="54"/>
      <c r="N36" s="55"/>
    </row>
    <row r="37" spans="1:18">
      <c r="A37" s="39" t="s">
        <v>33</v>
      </c>
      <c r="B37" s="39">
        <f>+B38/30</f>
        <v>33.333333333333336</v>
      </c>
      <c r="C37" s="39">
        <f>+C38/30</f>
        <v>26.666666666666668</v>
      </c>
      <c r="D37" s="39">
        <f>+D38/30</f>
        <v>33.333333333333336</v>
      </c>
      <c r="E37" s="34"/>
      <c r="F37" s="39">
        <f>+F38/30</f>
        <v>8.3333333333333339</v>
      </c>
      <c r="G37" s="39">
        <f>+G38/30</f>
        <v>8.3333333333333339</v>
      </c>
      <c r="H37" s="39">
        <f>+H38/30</f>
        <v>8.3333333333333339</v>
      </c>
      <c r="I37" s="39">
        <f>+I38/30</f>
        <v>20</v>
      </c>
      <c r="J37" s="50"/>
      <c r="L37" s="54"/>
      <c r="N37" s="55"/>
    </row>
    <row r="38" spans="1:18" ht="20.25">
      <c r="A38" s="56" t="s">
        <v>7</v>
      </c>
      <c r="B38" s="57">
        <v>1000</v>
      </c>
      <c r="C38" s="57">
        <v>800</v>
      </c>
      <c r="D38" s="57">
        <v>1000</v>
      </c>
      <c r="E38" s="34"/>
      <c r="F38" s="57">
        <v>250</v>
      </c>
      <c r="G38" s="57">
        <v>250</v>
      </c>
      <c r="H38" s="57">
        <v>250</v>
      </c>
      <c r="I38" s="57">
        <v>600</v>
      </c>
      <c r="J38" s="50"/>
      <c r="K38" s="58"/>
      <c r="L38" s="59">
        <f>SUM(B38:J38)</f>
        <v>4150</v>
      </c>
    </row>
    <row r="39" spans="1:18" s="61" customFormat="1" ht="18">
      <c r="A39" s="45" t="s">
        <v>8</v>
      </c>
      <c r="B39" s="73">
        <f t="shared" ref="B39" si="3">+B35/B38</f>
        <v>0.5</v>
      </c>
      <c r="C39" s="73">
        <f>+C34/C38</f>
        <v>0</v>
      </c>
      <c r="D39" s="73">
        <f>+D35/D38</f>
        <v>0.5</v>
      </c>
      <c r="E39" s="73"/>
      <c r="F39" s="73"/>
      <c r="G39" s="73">
        <f>+G35/G38</f>
        <v>0.5</v>
      </c>
      <c r="H39" s="73">
        <f>+H35/H38</f>
        <v>0.5</v>
      </c>
      <c r="I39" s="73">
        <f>+I35/I38</f>
        <v>0.5</v>
      </c>
      <c r="J39" s="73"/>
      <c r="K39" s="74"/>
      <c r="L39" s="73">
        <f>+L35/L38</f>
        <v>0.5</v>
      </c>
      <c r="M39" s="60"/>
      <c r="N39" s="60"/>
      <c r="R39" s="45"/>
    </row>
    <row r="40" spans="1:18">
      <c r="E40" s="62"/>
      <c r="F40" s="62"/>
    </row>
    <row r="41" spans="1:18" ht="15">
      <c r="L41" s="63">
        <f>+L38-L35</f>
        <v>2075</v>
      </c>
      <c r="N41" s="30" t="s">
        <v>9</v>
      </c>
    </row>
    <row r="42" spans="1:18" s="65" customFormat="1">
      <c r="K42" s="64"/>
      <c r="M42" s="66"/>
      <c r="R42" s="67"/>
    </row>
    <row r="67" spans="12:14">
      <c r="M67" s="68"/>
      <c r="N67" s="54"/>
    </row>
    <row r="68" spans="12:14">
      <c r="M68" s="68"/>
      <c r="N68" s="54"/>
    </row>
    <row r="69" spans="12:14">
      <c r="L69" s="54"/>
      <c r="M69" s="69"/>
      <c r="N69" s="55"/>
    </row>
    <row r="70" spans="12:14">
      <c r="L70" s="54"/>
    </row>
    <row r="71" spans="12:14">
      <c r="L71" s="55"/>
    </row>
  </sheetData>
  <conditionalFormatting sqref="N42">
    <cfRule type="cellIs" dxfId="428" priority="28" operator="lessThan">
      <formula>0</formula>
    </cfRule>
    <cfRule type="cellIs" dxfId="427" priority="29" operator="greaterThan">
      <formula>$N$39</formula>
    </cfRule>
    <cfRule type="cellIs" dxfId="426" priority="30" operator="greaterThan">
      <formula>$N$39</formula>
    </cfRule>
  </conditionalFormatting>
  <conditionalFormatting sqref="K37">
    <cfRule type="cellIs" dxfId="425" priority="25" operator="lessThan">
      <formula>0</formula>
    </cfRule>
    <cfRule type="cellIs" dxfId="424" priority="26" operator="greaterThan">
      <formula>$K$34</formula>
    </cfRule>
    <cfRule type="cellIs" dxfId="423" priority="27" operator="greaterThan">
      <formula>$K$34</formula>
    </cfRule>
  </conditionalFormatting>
  <conditionalFormatting sqref="K36">
    <cfRule type="cellIs" dxfId="422" priority="16" operator="lessThan">
      <formula>0</formula>
    </cfRule>
    <cfRule type="cellIs" dxfId="421" priority="17" operator="greaterThan">
      <formula>$K$33</formula>
    </cfRule>
    <cfRule type="cellIs" dxfId="420" priority="18" operator="greaterThan">
      <formula>$K$33</formula>
    </cfRule>
  </conditionalFormatting>
  <conditionalFormatting sqref="K35">
    <cfRule type="cellIs" dxfId="419" priority="13" operator="lessThan">
      <formula>0</formula>
    </cfRule>
    <cfRule type="cellIs" dxfId="418" priority="14" operator="greaterThan">
      <formula>$K$32</formula>
    </cfRule>
    <cfRule type="cellIs" dxfId="417" priority="15" operator="greaterThan">
      <formula>$K$32</formula>
    </cfRule>
  </conditionalFormatting>
  <conditionalFormatting sqref="O36:O37">
    <cfRule type="cellIs" dxfId="416" priority="10" operator="lessThan">
      <formula>0</formula>
    </cfRule>
    <cfRule type="cellIs" dxfId="415" priority="11" operator="greaterThan">
      <formula>$O$33</formula>
    </cfRule>
    <cfRule type="cellIs" dxfId="414" priority="12" operator="greaterThan">
      <formula>$O$33</formula>
    </cfRule>
  </conditionalFormatting>
  <conditionalFormatting sqref="L31">
    <cfRule type="cellIs" dxfId="413" priority="7" operator="lessThan">
      <formula>0</formula>
    </cfRule>
    <cfRule type="cellIs" dxfId="412" priority="8" operator="greaterThan">
      <formula>$L$28</formula>
    </cfRule>
    <cfRule type="cellIs" dxfId="411" priority="9" operator="greaterThan">
      <formula>$L$28</formula>
    </cfRule>
  </conditionalFormatting>
  <conditionalFormatting sqref="O46">
    <cfRule type="cellIs" dxfId="410" priority="4" operator="lessThan">
      <formula>0</formula>
    </cfRule>
    <cfRule type="cellIs" dxfId="409" priority="5" operator="greaterThan">
      <formula>$O$43</formula>
    </cfRule>
    <cfRule type="cellIs" dxfId="408" priority="6" operator="greaterThan">
      <formula>$O$43</formula>
    </cfRule>
  </conditionalFormatting>
  <conditionalFormatting sqref="L41">
    <cfRule type="cellIs" dxfId="407" priority="1" operator="lessThan">
      <formula>0</formula>
    </cfRule>
    <cfRule type="cellIs" dxfId="406" priority="2" operator="greaterThan">
      <formula>$L$38</formula>
    </cfRule>
    <cfRule type="cellIs" dxfId="405" priority="3" operator="greaterThan">
      <formula>$L$38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zoomScaleNormal="100" workbookViewId="0">
      <selection activeCell="E26" sqref="E26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38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+L37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28</v>
      </c>
      <c r="P9" s="30">
        <f>+$L$37/O9</f>
        <v>74.107142857142861</v>
      </c>
      <c r="Q9" s="44">
        <f>+P9*(28)</f>
        <v>2075</v>
      </c>
      <c r="R9" s="2">
        <f>+(Q9/L40)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+L41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E15" s="34"/>
      <c r="J15" s="41"/>
    </row>
    <row r="16" spans="1:18">
      <c r="A16" s="47"/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47"/>
      <c r="E27" s="34"/>
      <c r="J27" s="41"/>
    </row>
    <row r="28" spans="1:10">
      <c r="A28" s="33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E31" s="34"/>
      <c r="J31" s="41"/>
    </row>
    <row r="32" spans="1:10">
      <c r="A32" s="33"/>
      <c r="B32" s="30">
        <v>500</v>
      </c>
      <c r="C32" s="30">
        <v>400</v>
      </c>
      <c r="D32" s="30">
        <v>500</v>
      </c>
      <c r="E32" s="34" t="s">
        <v>35</v>
      </c>
      <c r="F32" s="30">
        <v>125</v>
      </c>
      <c r="G32" s="30">
        <v>125</v>
      </c>
      <c r="H32" s="30">
        <v>125</v>
      </c>
      <c r="I32" s="30">
        <v>300</v>
      </c>
      <c r="J32" s="48"/>
    </row>
    <row r="33" spans="1:18" ht="15">
      <c r="A33" s="33"/>
      <c r="E33" s="34"/>
      <c r="I33" s="49"/>
      <c r="J33" s="34"/>
    </row>
    <row r="34" spans="1:18" ht="15">
      <c r="E34" s="34"/>
      <c r="I34" s="49"/>
      <c r="J34" s="34"/>
    </row>
    <row r="35" spans="1:18" ht="15">
      <c r="E35" s="34"/>
      <c r="I35" s="49"/>
      <c r="J35" s="34"/>
    </row>
    <row r="36" spans="1:18" ht="15">
      <c r="C36" s="49"/>
      <c r="E36" s="34"/>
      <c r="J36" s="50"/>
      <c r="L36" s="39" t="s">
        <v>6</v>
      </c>
      <c r="N36" s="51"/>
    </row>
    <row r="37" spans="1:18" ht="18.75">
      <c r="A37" s="70" t="s">
        <v>32</v>
      </c>
      <c r="B37" s="49">
        <f>SUM(B4:B36)</f>
        <v>500</v>
      </c>
      <c r="C37" s="49">
        <f t="shared" ref="C37:D37" si="0">SUM(C4:C36)</f>
        <v>400</v>
      </c>
      <c r="D37" s="49">
        <f t="shared" si="0"/>
        <v>500</v>
      </c>
      <c r="E37" s="34"/>
      <c r="F37" s="49">
        <f>SUM(F4:F36)</f>
        <v>125</v>
      </c>
      <c r="G37" s="49">
        <f>SUM(G4:G36)</f>
        <v>125</v>
      </c>
      <c r="H37" s="49">
        <f t="shared" ref="H37" si="1">SUM(H4:H36)</f>
        <v>125</v>
      </c>
      <c r="I37" s="49">
        <f>SUM(I4:I35)</f>
        <v>300</v>
      </c>
      <c r="J37" s="50"/>
      <c r="L37" s="52">
        <f>SUM(B37:J37)</f>
        <v>2075</v>
      </c>
      <c r="N37" s="53"/>
    </row>
    <row r="38" spans="1:18">
      <c r="A38" s="39" t="s">
        <v>34</v>
      </c>
      <c r="B38" s="54">
        <f>+B40/4</f>
        <v>250</v>
      </c>
      <c r="C38" s="54">
        <f t="shared" ref="C38:I38" si="2">+C40/4</f>
        <v>200</v>
      </c>
      <c r="D38" s="54">
        <f t="shared" si="2"/>
        <v>250</v>
      </c>
      <c r="E38" s="34"/>
      <c r="F38" s="54">
        <f t="shared" si="2"/>
        <v>62.5</v>
      </c>
      <c r="G38" s="54">
        <f t="shared" si="2"/>
        <v>62.5</v>
      </c>
      <c r="H38" s="54">
        <f t="shared" si="2"/>
        <v>62.5</v>
      </c>
      <c r="I38" s="54">
        <f t="shared" si="2"/>
        <v>150</v>
      </c>
      <c r="J38" s="50"/>
      <c r="L38" s="54"/>
      <c r="N38" s="55"/>
    </row>
    <row r="39" spans="1:18">
      <c r="A39" s="39" t="s">
        <v>33</v>
      </c>
      <c r="B39" s="39">
        <f>+B40/30</f>
        <v>33.333333333333336</v>
      </c>
      <c r="C39" s="39">
        <f>+C40/30</f>
        <v>26.666666666666668</v>
      </c>
      <c r="D39" s="39">
        <f>+D40/30</f>
        <v>33.333333333333336</v>
      </c>
      <c r="E39" s="34"/>
      <c r="F39" s="39">
        <f>+F40/30</f>
        <v>8.3333333333333339</v>
      </c>
      <c r="G39" s="39">
        <f>+G40/30</f>
        <v>8.3333333333333339</v>
      </c>
      <c r="H39" s="39">
        <f>+H40/30</f>
        <v>8.3333333333333339</v>
      </c>
      <c r="I39" s="39">
        <f>+I40/30</f>
        <v>20</v>
      </c>
      <c r="J39" s="50"/>
      <c r="L39" s="54"/>
      <c r="N39" s="55"/>
    </row>
    <row r="40" spans="1:18" ht="20.25">
      <c r="A40" s="56" t="s">
        <v>7</v>
      </c>
      <c r="B40" s="57">
        <v>1000</v>
      </c>
      <c r="C40" s="57">
        <v>800</v>
      </c>
      <c r="D40" s="57">
        <v>1000</v>
      </c>
      <c r="E40" s="34"/>
      <c r="F40" s="57">
        <v>250</v>
      </c>
      <c r="G40" s="57">
        <v>250</v>
      </c>
      <c r="H40" s="57">
        <v>250</v>
      </c>
      <c r="I40" s="57">
        <v>600</v>
      </c>
      <c r="J40" s="50"/>
      <c r="K40" s="58"/>
      <c r="L40" s="59">
        <f>SUM(B40:J40)</f>
        <v>4150</v>
      </c>
    </row>
    <row r="41" spans="1:18" s="61" customFormat="1" ht="18">
      <c r="A41" s="45" t="s">
        <v>8</v>
      </c>
      <c r="B41" s="73">
        <f t="shared" ref="B41" si="3">+B37/B40</f>
        <v>0.5</v>
      </c>
      <c r="C41" s="73">
        <f>+C36/C40</f>
        <v>0</v>
      </c>
      <c r="D41" s="73">
        <f>+D37/D40</f>
        <v>0.5</v>
      </c>
      <c r="E41" s="73"/>
      <c r="F41" s="73"/>
      <c r="G41" s="73">
        <f>+G37/G40</f>
        <v>0.5</v>
      </c>
      <c r="H41" s="73">
        <f>+H37/H40</f>
        <v>0.5</v>
      </c>
      <c r="I41" s="73">
        <f>+I37/I40</f>
        <v>0.5</v>
      </c>
      <c r="J41" s="73"/>
      <c r="K41" s="74"/>
      <c r="L41" s="73">
        <f>+L37/L40</f>
        <v>0.5</v>
      </c>
      <c r="M41" s="60"/>
      <c r="N41" s="60"/>
      <c r="R41" s="45"/>
    </row>
    <row r="42" spans="1:18">
      <c r="E42" s="62"/>
      <c r="F42" s="62"/>
    </row>
    <row r="43" spans="1:18" ht="15">
      <c r="L43" s="63">
        <f>+L40-L37</f>
        <v>2075</v>
      </c>
      <c r="N43" s="30" t="s">
        <v>9</v>
      </c>
    </row>
    <row r="44" spans="1:18" s="65" customFormat="1">
      <c r="K44" s="64"/>
      <c r="M44" s="66"/>
      <c r="R44" s="67"/>
    </row>
    <row r="69" spans="12:14">
      <c r="M69" s="68"/>
      <c r="N69" s="54"/>
    </row>
    <row r="70" spans="12:14">
      <c r="M70" s="68"/>
      <c r="N70" s="54"/>
    </row>
    <row r="71" spans="12:14">
      <c r="L71" s="54"/>
      <c r="M71" s="69"/>
      <c r="N71" s="55"/>
    </row>
    <row r="72" spans="12:14">
      <c r="L72" s="54"/>
    </row>
    <row r="73" spans="12:14">
      <c r="L73" s="55"/>
    </row>
  </sheetData>
  <conditionalFormatting sqref="N45">
    <cfRule type="cellIs" dxfId="404" priority="19" operator="lessThan">
      <formula>0</formula>
    </cfRule>
    <cfRule type="cellIs" dxfId="403" priority="20" operator="greaterThan">
      <formula>$N$42</formula>
    </cfRule>
    <cfRule type="cellIs" dxfId="402" priority="21" operator="greaterThan">
      <formula>$N$42</formula>
    </cfRule>
  </conditionalFormatting>
  <conditionalFormatting sqref="K40">
    <cfRule type="cellIs" dxfId="401" priority="13" operator="lessThan">
      <formula>0</formula>
    </cfRule>
    <cfRule type="cellIs" dxfId="400" priority="14" operator="greaterThan">
      <formula>$K$37</formula>
    </cfRule>
    <cfRule type="cellIs" dxfId="399" priority="15" operator="greaterThan">
      <formula>$K$37</formula>
    </cfRule>
  </conditionalFormatting>
  <conditionalFormatting sqref="O38:O39">
    <cfRule type="cellIs" dxfId="398" priority="10" operator="lessThan">
      <formula>0</formula>
    </cfRule>
    <cfRule type="cellIs" dxfId="397" priority="11" operator="greaterThan">
      <formula>$O$35</formula>
    </cfRule>
    <cfRule type="cellIs" dxfId="396" priority="12" operator="greaterThan">
      <formula>$O$35</formula>
    </cfRule>
  </conditionalFormatting>
  <conditionalFormatting sqref="L33">
    <cfRule type="cellIs" dxfId="395" priority="7" operator="lessThan">
      <formula>0</formula>
    </cfRule>
    <cfRule type="cellIs" dxfId="394" priority="8" operator="greaterThan">
      <formula>$L$30</formula>
    </cfRule>
    <cfRule type="cellIs" dxfId="393" priority="9" operator="greaterThan">
      <formula>$L$30</formula>
    </cfRule>
  </conditionalFormatting>
  <conditionalFormatting sqref="O48">
    <cfRule type="cellIs" dxfId="392" priority="4" operator="lessThan">
      <formula>0</formula>
    </cfRule>
    <cfRule type="cellIs" dxfId="391" priority="5" operator="greaterThan">
      <formula>$O$45</formula>
    </cfRule>
    <cfRule type="cellIs" dxfId="390" priority="6" operator="greaterThan">
      <formula>$O$45</formula>
    </cfRule>
  </conditionalFormatting>
  <conditionalFormatting sqref="L43">
    <cfRule type="cellIs" dxfId="389" priority="1" operator="lessThan">
      <formula>0</formula>
    </cfRule>
    <cfRule type="cellIs" dxfId="388" priority="2" operator="greaterThan">
      <formula>$L$40</formula>
    </cfRule>
    <cfRule type="cellIs" dxfId="387" priority="3" operator="greaterThan">
      <formula>$L$40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workbookViewId="0">
      <selection activeCell="J32" sqref="J32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37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+L38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31</v>
      </c>
      <c r="P9" s="30">
        <f>+$L$38/O9</f>
        <v>66.935483870967744</v>
      </c>
      <c r="Q9" s="44">
        <f>+P9*(31)</f>
        <v>2075</v>
      </c>
      <c r="R9" s="2">
        <f>+(Q9/L41)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+L42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E15" s="34"/>
      <c r="J15" s="41"/>
    </row>
    <row r="16" spans="1:18"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47"/>
      <c r="E27" s="34"/>
      <c r="J27" s="41"/>
    </row>
    <row r="28" spans="1:10">
      <c r="A28" s="47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E31" s="34"/>
      <c r="J31" s="41"/>
    </row>
    <row r="32" spans="1:10">
      <c r="A32" s="33"/>
      <c r="E32" s="34"/>
      <c r="J32" s="41"/>
    </row>
    <row r="33" spans="1:18">
      <c r="A33" s="33"/>
      <c r="B33" s="30">
        <v>500</v>
      </c>
      <c r="C33" s="30">
        <v>400</v>
      </c>
      <c r="D33" s="30">
        <v>500</v>
      </c>
      <c r="E33" s="34" t="s">
        <v>35</v>
      </c>
      <c r="F33" s="30">
        <v>125</v>
      </c>
      <c r="G33" s="30">
        <v>125</v>
      </c>
      <c r="H33" s="30">
        <v>125</v>
      </c>
      <c r="I33" s="30">
        <v>300</v>
      </c>
      <c r="J33" s="48"/>
    </row>
    <row r="34" spans="1:18" ht="15">
      <c r="A34" s="33"/>
      <c r="E34" s="34"/>
      <c r="I34" s="49"/>
      <c r="J34" s="34"/>
    </row>
    <row r="35" spans="1:18" ht="15">
      <c r="E35" s="34"/>
      <c r="I35" s="49"/>
      <c r="J35" s="34"/>
    </row>
    <row r="36" spans="1:18" ht="15">
      <c r="E36" s="34"/>
      <c r="I36" s="49"/>
      <c r="J36" s="34"/>
    </row>
    <row r="37" spans="1:18" ht="15">
      <c r="C37" s="49"/>
      <c r="E37" s="34"/>
      <c r="J37" s="50"/>
      <c r="L37" s="39" t="s">
        <v>6</v>
      </c>
      <c r="N37" s="51"/>
    </row>
    <row r="38" spans="1:18" ht="18.75">
      <c r="A38" s="70" t="s">
        <v>32</v>
      </c>
      <c r="B38" s="49">
        <f>SUM(B4:B37)</f>
        <v>500</v>
      </c>
      <c r="C38" s="49">
        <f t="shared" ref="C38:D38" si="0">SUM(C4:C37)</f>
        <v>400</v>
      </c>
      <c r="D38" s="49">
        <f t="shared" si="0"/>
        <v>500</v>
      </c>
      <c r="E38" s="34"/>
      <c r="F38" s="49">
        <f>SUM(F4:F37)</f>
        <v>125</v>
      </c>
      <c r="G38" s="49">
        <f>SUM(G4:G37)</f>
        <v>125</v>
      </c>
      <c r="H38" s="49">
        <f t="shared" ref="H38" si="1">SUM(H4:H37)</f>
        <v>125</v>
      </c>
      <c r="I38" s="49">
        <f>SUM(I4:I36)</f>
        <v>300</v>
      </c>
      <c r="J38" s="50"/>
      <c r="L38" s="52">
        <f>SUM(B38:J38)</f>
        <v>2075</v>
      </c>
      <c r="N38" s="53"/>
    </row>
    <row r="39" spans="1:18">
      <c r="A39" s="39" t="s">
        <v>34</v>
      </c>
      <c r="B39" s="54">
        <f>+B41/4</f>
        <v>250</v>
      </c>
      <c r="C39" s="54">
        <f t="shared" ref="C39:I39" si="2">+C41/4</f>
        <v>200</v>
      </c>
      <c r="D39" s="54">
        <f t="shared" si="2"/>
        <v>250</v>
      </c>
      <c r="E39" s="34"/>
      <c r="F39" s="54">
        <f t="shared" si="2"/>
        <v>62.5</v>
      </c>
      <c r="G39" s="54">
        <f t="shared" si="2"/>
        <v>62.5</v>
      </c>
      <c r="H39" s="54">
        <f t="shared" si="2"/>
        <v>62.5</v>
      </c>
      <c r="I39" s="54">
        <f t="shared" si="2"/>
        <v>150</v>
      </c>
      <c r="J39" s="50"/>
      <c r="L39" s="54"/>
      <c r="N39" s="55"/>
    </row>
    <row r="40" spans="1:18">
      <c r="A40" s="39" t="s">
        <v>33</v>
      </c>
      <c r="B40" s="39">
        <f>+B41/30</f>
        <v>33.333333333333336</v>
      </c>
      <c r="C40" s="39">
        <f>+C41/30</f>
        <v>26.666666666666668</v>
      </c>
      <c r="D40" s="39">
        <f>+D41/30</f>
        <v>33.333333333333336</v>
      </c>
      <c r="E40" s="34"/>
      <c r="F40" s="39">
        <f>+F41/30</f>
        <v>8.3333333333333339</v>
      </c>
      <c r="G40" s="39">
        <f>+G41/30</f>
        <v>8.3333333333333339</v>
      </c>
      <c r="H40" s="39">
        <f>+H41/30</f>
        <v>8.3333333333333339</v>
      </c>
      <c r="I40" s="39">
        <f>+I41/30</f>
        <v>20</v>
      </c>
      <c r="J40" s="50"/>
      <c r="L40" s="54"/>
      <c r="N40" s="55"/>
    </row>
    <row r="41" spans="1:18" ht="20.25">
      <c r="A41" s="56" t="s">
        <v>7</v>
      </c>
      <c r="B41" s="57">
        <v>1000</v>
      </c>
      <c r="C41" s="57">
        <v>800</v>
      </c>
      <c r="D41" s="57">
        <v>1000</v>
      </c>
      <c r="E41" s="34"/>
      <c r="F41" s="57">
        <v>250</v>
      </c>
      <c r="G41" s="57">
        <v>250</v>
      </c>
      <c r="H41" s="57">
        <v>250</v>
      </c>
      <c r="I41" s="57">
        <v>600</v>
      </c>
      <c r="J41" s="50"/>
      <c r="K41" s="58"/>
      <c r="L41" s="59">
        <f>SUM(B41:J41)</f>
        <v>4150</v>
      </c>
    </row>
    <row r="42" spans="1:18" s="61" customFormat="1" ht="18">
      <c r="A42" s="45" t="s">
        <v>8</v>
      </c>
      <c r="B42" s="73">
        <f t="shared" ref="B42" si="3">+B38/B41</f>
        <v>0.5</v>
      </c>
      <c r="C42" s="73">
        <f>+C37/C41</f>
        <v>0</v>
      </c>
      <c r="D42" s="73">
        <f>+D38/D41</f>
        <v>0.5</v>
      </c>
      <c r="E42" s="73"/>
      <c r="F42" s="73"/>
      <c r="G42" s="73">
        <f>+G38/G41</f>
        <v>0.5</v>
      </c>
      <c r="H42" s="73">
        <f>+H38/H41</f>
        <v>0.5</v>
      </c>
      <c r="I42" s="73">
        <f>+I38/I41</f>
        <v>0.5</v>
      </c>
      <c r="J42" s="73"/>
      <c r="K42" s="74"/>
      <c r="L42" s="73">
        <f>+L38/L41</f>
        <v>0.5</v>
      </c>
      <c r="M42" s="60"/>
      <c r="N42" s="60"/>
      <c r="R42" s="45"/>
    </row>
    <row r="43" spans="1:18">
      <c r="E43" s="62"/>
      <c r="F43" s="62"/>
    </row>
    <row r="44" spans="1:18" ht="15">
      <c r="L44" s="63">
        <f>+L41-L38</f>
        <v>2075</v>
      </c>
      <c r="N44" s="30" t="s">
        <v>9</v>
      </c>
    </row>
    <row r="45" spans="1:18" s="65" customFormat="1">
      <c r="K45" s="64"/>
      <c r="M45" s="66"/>
      <c r="R45" s="67"/>
    </row>
    <row r="70" spans="12:14">
      <c r="M70" s="68"/>
      <c r="N70" s="54"/>
    </row>
    <row r="71" spans="12:14">
      <c r="M71" s="68"/>
      <c r="N71" s="54"/>
    </row>
    <row r="72" spans="12:14">
      <c r="L72" s="54"/>
      <c r="M72" s="69"/>
      <c r="N72" s="55"/>
    </row>
    <row r="73" spans="12:14">
      <c r="L73" s="54"/>
    </row>
    <row r="74" spans="12:14">
      <c r="L74" s="55"/>
    </row>
  </sheetData>
  <conditionalFormatting sqref="N39">
    <cfRule type="cellIs" dxfId="386" priority="19" operator="lessThan">
      <formula>0</formula>
    </cfRule>
    <cfRule type="cellIs" dxfId="385" priority="20" operator="greaterThan">
      <formula>$N$36</formula>
    </cfRule>
    <cfRule type="cellIs" dxfId="384" priority="21" operator="greaterThan">
      <formula>$N$36</formula>
    </cfRule>
  </conditionalFormatting>
  <conditionalFormatting sqref="K34">
    <cfRule type="cellIs" dxfId="383" priority="13" operator="lessThan">
      <formula>0</formula>
    </cfRule>
    <cfRule type="cellIs" dxfId="382" priority="14" operator="greaterThan">
      <formula>$K$31</formula>
    </cfRule>
    <cfRule type="cellIs" dxfId="381" priority="15" operator="greaterThan">
      <formula>$K$31</formula>
    </cfRule>
  </conditionalFormatting>
  <conditionalFormatting sqref="O39:O40">
    <cfRule type="cellIs" dxfId="380" priority="10" operator="lessThan">
      <formula>0</formula>
    </cfRule>
    <cfRule type="cellIs" dxfId="379" priority="11" operator="greaterThan">
      <formula>$O$36</formula>
    </cfRule>
    <cfRule type="cellIs" dxfId="378" priority="12" operator="greaterThan">
      <formula>$O$36</formula>
    </cfRule>
  </conditionalFormatting>
  <conditionalFormatting sqref="L34">
    <cfRule type="cellIs" dxfId="377" priority="7" operator="lessThan">
      <formula>0</formula>
    </cfRule>
    <cfRule type="cellIs" dxfId="376" priority="8" operator="greaterThan">
      <formula>$L$31</formula>
    </cfRule>
    <cfRule type="cellIs" dxfId="375" priority="9" operator="greaterThan">
      <formula>$L$31</formula>
    </cfRule>
  </conditionalFormatting>
  <conditionalFormatting sqref="O49">
    <cfRule type="cellIs" dxfId="374" priority="4" operator="lessThan">
      <formula>0</formula>
    </cfRule>
    <cfRule type="cellIs" dxfId="373" priority="5" operator="greaterThan">
      <formula>$O$46</formula>
    </cfRule>
    <cfRule type="cellIs" dxfId="372" priority="6" operator="greaterThan">
      <formula>$O$46</formula>
    </cfRule>
  </conditionalFormatting>
  <conditionalFormatting sqref="L44">
    <cfRule type="cellIs" dxfId="371" priority="1" operator="lessThan">
      <formula>0</formula>
    </cfRule>
    <cfRule type="cellIs" dxfId="370" priority="2" operator="greaterThan">
      <formula>$L$41</formula>
    </cfRule>
    <cfRule type="cellIs" dxfId="369" priority="3" operator="greaterThan">
      <formula>$L$41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workbookViewId="0">
      <selection activeCell="E27" sqref="E27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22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+L37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30</v>
      </c>
      <c r="P9" s="30">
        <f>+$L$37/O9</f>
        <v>69.166666666666671</v>
      </c>
      <c r="Q9" s="44">
        <f>+P9*(30)</f>
        <v>2075</v>
      </c>
      <c r="R9" s="2">
        <f>+(Q9/L40)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+L41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E15" s="34"/>
      <c r="J15" s="41"/>
    </row>
    <row r="16" spans="1:18">
      <c r="A16" s="47"/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47"/>
      <c r="E27" s="34"/>
      <c r="J27" s="41"/>
    </row>
    <row r="28" spans="1:10">
      <c r="A28" s="33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E31" s="34"/>
      <c r="J31" s="41"/>
    </row>
    <row r="32" spans="1:10">
      <c r="A32" s="33"/>
      <c r="B32" s="30">
        <v>500</v>
      </c>
      <c r="C32" s="30">
        <v>400</v>
      </c>
      <c r="D32" s="30">
        <v>500</v>
      </c>
      <c r="E32" s="34" t="s">
        <v>35</v>
      </c>
      <c r="F32" s="30">
        <v>125</v>
      </c>
      <c r="G32" s="30">
        <v>125</v>
      </c>
      <c r="H32" s="30">
        <v>125</v>
      </c>
      <c r="I32" s="30">
        <v>300</v>
      </c>
      <c r="J32" s="48"/>
    </row>
    <row r="33" spans="1:18" ht="15">
      <c r="A33" s="33"/>
      <c r="E33" s="34"/>
      <c r="I33" s="49"/>
      <c r="J33" s="34"/>
    </row>
    <row r="34" spans="1:18" ht="15">
      <c r="E34" s="34"/>
      <c r="I34" s="49"/>
      <c r="J34" s="34"/>
    </row>
    <row r="35" spans="1:18" ht="15">
      <c r="E35" s="34"/>
      <c r="I35" s="49"/>
      <c r="J35" s="34"/>
    </row>
    <row r="36" spans="1:18" ht="15">
      <c r="C36" s="49"/>
      <c r="E36" s="34"/>
      <c r="J36" s="50"/>
      <c r="L36" s="39" t="s">
        <v>6</v>
      </c>
      <c r="N36" s="51"/>
    </row>
    <row r="37" spans="1:18" ht="18.75">
      <c r="A37" s="70" t="s">
        <v>32</v>
      </c>
      <c r="B37" s="49">
        <f>SUM(B4:B36)</f>
        <v>500</v>
      </c>
      <c r="C37" s="49">
        <f t="shared" ref="C37:D37" si="0">SUM(C4:C36)</f>
        <v>400</v>
      </c>
      <c r="D37" s="49">
        <f t="shared" si="0"/>
        <v>500</v>
      </c>
      <c r="E37" s="34"/>
      <c r="F37" s="49">
        <f>SUM(F4:F36)</f>
        <v>125</v>
      </c>
      <c r="G37" s="49">
        <f>SUM(G4:G36)</f>
        <v>125</v>
      </c>
      <c r="H37" s="49">
        <f t="shared" ref="H37" si="1">SUM(H4:H36)</f>
        <v>125</v>
      </c>
      <c r="I37" s="49">
        <f>SUM(I4:I35)</f>
        <v>300</v>
      </c>
      <c r="J37" s="50"/>
      <c r="L37" s="52">
        <f>SUM(B37:J37)</f>
        <v>2075</v>
      </c>
      <c r="N37" s="53"/>
    </row>
    <row r="38" spans="1:18">
      <c r="A38" s="39" t="s">
        <v>34</v>
      </c>
      <c r="B38" s="54">
        <f>+B40/4</f>
        <v>250</v>
      </c>
      <c r="C38" s="54">
        <f t="shared" ref="C38:I38" si="2">+C40/4</f>
        <v>200</v>
      </c>
      <c r="D38" s="54">
        <f t="shared" si="2"/>
        <v>250</v>
      </c>
      <c r="E38" s="34"/>
      <c r="F38" s="54">
        <f t="shared" si="2"/>
        <v>62.5</v>
      </c>
      <c r="G38" s="54">
        <f t="shared" si="2"/>
        <v>62.5</v>
      </c>
      <c r="H38" s="54">
        <f t="shared" si="2"/>
        <v>62.5</v>
      </c>
      <c r="I38" s="54">
        <f t="shared" si="2"/>
        <v>150</v>
      </c>
      <c r="J38" s="50"/>
      <c r="L38" s="54"/>
      <c r="N38" s="55"/>
    </row>
    <row r="39" spans="1:18">
      <c r="A39" s="39" t="s">
        <v>33</v>
      </c>
      <c r="B39" s="39">
        <f>+B40/30</f>
        <v>33.333333333333336</v>
      </c>
      <c r="C39" s="39">
        <f>+C40/30</f>
        <v>26.666666666666668</v>
      </c>
      <c r="D39" s="39">
        <f>+D40/30</f>
        <v>33.333333333333336</v>
      </c>
      <c r="E39" s="34"/>
      <c r="F39" s="39">
        <f>+F40/30</f>
        <v>8.3333333333333339</v>
      </c>
      <c r="G39" s="39">
        <f>+G40/30</f>
        <v>8.3333333333333339</v>
      </c>
      <c r="H39" s="39">
        <f>+H40/30</f>
        <v>8.3333333333333339</v>
      </c>
      <c r="I39" s="39">
        <f>+I40/30</f>
        <v>20</v>
      </c>
      <c r="J39" s="50"/>
      <c r="L39" s="54"/>
      <c r="N39" s="55"/>
    </row>
    <row r="40" spans="1:18" ht="20.25">
      <c r="A40" s="56" t="s">
        <v>7</v>
      </c>
      <c r="B40" s="57">
        <v>1000</v>
      </c>
      <c r="C40" s="57">
        <v>800</v>
      </c>
      <c r="D40" s="57">
        <v>1000</v>
      </c>
      <c r="E40" s="34"/>
      <c r="F40" s="57">
        <v>250</v>
      </c>
      <c r="G40" s="57">
        <v>250</v>
      </c>
      <c r="H40" s="57">
        <v>250</v>
      </c>
      <c r="I40" s="57">
        <v>600</v>
      </c>
      <c r="J40" s="50"/>
      <c r="K40" s="58"/>
      <c r="L40" s="59">
        <f>SUM(B40:J40)</f>
        <v>4150</v>
      </c>
    </row>
    <row r="41" spans="1:18" s="61" customFormat="1" ht="18">
      <c r="A41" s="45" t="s">
        <v>8</v>
      </c>
      <c r="B41" s="73">
        <f t="shared" ref="B41" si="3">+B37/B40</f>
        <v>0.5</v>
      </c>
      <c r="C41" s="73">
        <f>+C36/C40</f>
        <v>0</v>
      </c>
      <c r="D41" s="73">
        <f>+D37/D40</f>
        <v>0.5</v>
      </c>
      <c r="E41" s="73"/>
      <c r="F41" s="73"/>
      <c r="G41" s="73">
        <f>+G37/G40</f>
        <v>0.5</v>
      </c>
      <c r="H41" s="73">
        <f>+H37/H40</f>
        <v>0.5</v>
      </c>
      <c r="I41" s="73">
        <f>+I37/I40</f>
        <v>0.5</v>
      </c>
      <c r="J41" s="73"/>
      <c r="K41" s="74"/>
      <c r="L41" s="73">
        <f>+L37/L40</f>
        <v>0.5</v>
      </c>
      <c r="M41" s="60"/>
      <c r="N41" s="60"/>
      <c r="R41" s="45"/>
    </row>
    <row r="42" spans="1:18">
      <c r="E42" s="62"/>
      <c r="F42" s="62"/>
    </row>
    <row r="43" spans="1:18" ht="15">
      <c r="L43" s="63">
        <f>+L40-L37</f>
        <v>2075</v>
      </c>
      <c r="N43" s="30" t="s">
        <v>9</v>
      </c>
    </row>
    <row r="44" spans="1:18" s="65" customFormat="1">
      <c r="K44" s="64"/>
      <c r="M44" s="66"/>
      <c r="R44" s="67"/>
    </row>
    <row r="69" spans="12:14">
      <c r="M69" s="68"/>
      <c r="N69" s="54"/>
    </row>
    <row r="70" spans="12:14">
      <c r="M70" s="68"/>
      <c r="N70" s="54"/>
    </row>
    <row r="71" spans="12:14">
      <c r="L71" s="54"/>
      <c r="M71" s="69"/>
      <c r="N71" s="55"/>
    </row>
    <row r="72" spans="12:14">
      <c r="L72" s="54"/>
    </row>
    <row r="73" spans="12:14">
      <c r="L73" s="55"/>
    </row>
  </sheetData>
  <conditionalFormatting sqref="N47">
    <cfRule type="cellIs" dxfId="368" priority="19" operator="lessThan">
      <formula>0</formula>
    </cfRule>
    <cfRule type="cellIs" dxfId="367" priority="20" operator="greaterThan">
      <formula>$N$44</formula>
    </cfRule>
    <cfRule type="cellIs" dxfId="366" priority="21" operator="greaterThan">
      <formula>$N$44</formula>
    </cfRule>
  </conditionalFormatting>
  <conditionalFormatting sqref="K42">
    <cfRule type="cellIs" dxfId="365" priority="13" operator="lessThan">
      <formula>0</formula>
    </cfRule>
    <cfRule type="cellIs" dxfId="364" priority="14" operator="greaterThan">
      <formula>$K$39</formula>
    </cfRule>
    <cfRule type="cellIs" dxfId="363" priority="15" operator="greaterThan">
      <formula>$K$39</formula>
    </cfRule>
  </conditionalFormatting>
  <conditionalFormatting sqref="O38:O39">
    <cfRule type="cellIs" dxfId="362" priority="10" operator="lessThan">
      <formula>0</formula>
    </cfRule>
    <cfRule type="cellIs" dxfId="361" priority="11" operator="greaterThan">
      <formula>$O$35</formula>
    </cfRule>
    <cfRule type="cellIs" dxfId="360" priority="12" operator="greaterThan">
      <formula>$O$35</formula>
    </cfRule>
  </conditionalFormatting>
  <conditionalFormatting sqref="L33">
    <cfRule type="cellIs" dxfId="359" priority="7" operator="lessThan">
      <formula>0</formula>
    </cfRule>
    <cfRule type="cellIs" dxfId="358" priority="8" operator="greaterThan">
      <formula>$L$30</formula>
    </cfRule>
    <cfRule type="cellIs" dxfId="357" priority="9" operator="greaterThan">
      <formula>$L$30</formula>
    </cfRule>
  </conditionalFormatting>
  <conditionalFormatting sqref="O48">
    <cfRule type="cellIs" dxfId="356" priority="4" operator="lessThan">
      <formula>0</formula>
    </cfRule>
    <cfRule type="cellIs" dxfId="355" priority="5" operator="greaterThan">
      <formula>$O$45</formula>
    </cfRule>
    <cfRule type="cellIs" dxfId="354" priority="6" operator="greaterThan">
      <formula>$O$45</formula>
    </cfRule>
  </conditionalFormatting>
  <conditionalFormatting sqref="L43">
    <cfRule type="cellIs" dxfId="353" priority="1" operator="lessThan">
      <formula>0</formula>
    </cfRule>
    <cfRule type="cellIs" dxfId="352" priority="2" operator="greaterThan">
      <formula>$L$40</formula>
    </cfRule>
    <cfRule type="cellIs" dxfId="351" priority="3" operator="greaterThan">
      <formula>$L$40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workbookViewId="0">
      <selection activeCell="E28" sqref="E28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23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+L38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31</v>
      </c>
      <c r="P9" s="30">
        <f>+$L$38/O9</f>
        <v>66.935483870967744</v>
      </c>
      <c r="Q9" s="44">
        <f>+P9*(31)</f>
        <v>2075</v>
      </c>
      <c r="R9" s="2">
        <f>+(Q9/L41)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+L42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E15" s="34"/>
      <c r="J15" s="41"/>
    </row>
    <row r="16" spans="1:18"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47"/>
      <c r="E27" s="34"/>
      <c r="J27" s="41"/>
    </row>
    <row r="28" spans="1:10">
      <c r="A28" s="47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E31" s="34"/>
      <c r="J31" s="41"/>
    </row>
    <row r="32" spans="1:10">
      <c r="A32" s="33"/>
      <c r="E32" s="34"/>
      <c r="J32" s="41"/>
    </row>
    <row r="33" spans="1:18">
      <c r="A33" s="33"/>
      <c r="B33" s="30">
        <v>500</v>
      </c>
      <c r="C33" s="30">
        <v>400</v>
      </c>
      <c r="D33" s="30">
        <v>500</v>
      </c>
      <c r="E33" s="34" t="s">
        <v>35</v>
      </c>
      <c r="F33" s="30">
        <v>125</v>
      </c>
      <c r="G33" s="30">
        <v>125</v>
      </c>
      <c r="H33" s="30">
        <v>125</v>
      </c>
      <c r="I33" s="30">
        <v>300</v>
      </c>
      <c r="J33" s="48"/>
    </row>
    <row r="34" spans="1:18" ht="15">
      <c r="A34" s="33"/>
      <c r="E34" s="34"/>
      <c r="I34" s="49"/>
      <c r="J34" s="34"/>
    </row>
    <row r="35" spans="1:18" ht="15">
      <c r="E35" s="34"/>
      <c r="I35" s="49"/>
      <c r="J35" s="34"/>
    </row>
    <row r="36" spans="1:18" ht="15">
      <c r="E36" s="34"/>
      <c r="I36" s="49"/>
      <c r="J36" s="34"/>
    </row>
    <row r="37" spans="1:18" ht="15">
      <c r="C37" s="49"/>
      <c r="E37" s="34"/>
      <c r="J37" s="50"/>
      <c r="L37" s="39" t="s">
        <v>6</v>
      </c>
      <c r="N37" s="51"/>
    </row>
    <row r="38" spans="1:18" ht="18.75">
      <c r="A38" s="70" t="s">
        <v>32</v>
      </c>
      <c r="B38" s="49">
        <f>SUM(B4:B37)</f>
        <v>500</v>
      </c>
      <c r="C38" s="49">
        <f t="shared" ref="C38:D38" si="0">SUM(C4:C37)</f>
        <v>400</v>
      </c>
      <c r="D38" s="49">
        <f t="shared" si="0"/>
        <v>500</v>
      </c>
      <c r="E38" s="34"/>
      <c r="F38" s="49">
        <f>SUM(F4:F37)</f>
        <v>125</v>
      </c>
      <c r="G38" s="49">
        <f>SUM(G4:G37)</f>
        <v>125</v>
      </c>
      <c r="H38" s="49">
        <f t="shared" ref="H38" si="1">SUM(H4:H37)</f>
        <v>125</v>
      </c>
      <c r="I38" s="49">
        <f>SUM(I4:I36)</f>
        <v>300</v>
      </c>
      <c r="J38" s="50"/>
      <c r="L38" s="52">
        <f>SUM(B38:J38)</f>
        <v>2075</v>
      </c>
      <c r="N38" s="53"/>
    </row>
    <row r="39" spans="1:18">
      <c r="A39" s="39" t="s">
        <v>34</v>
      </c>
      <c r="B39" s="54">
        <f>+B41/4</f>
        <v>250</v>
      </c>
      <c r="C39" s="54">
        <f t="shared" ref="C39:I39" si="2">+C41/4</f>
        <v>200</v>
      </c>
      <c r="D39" s="54">
        <f t="shared" si="2"/>
        <v>250</v>
      </c>
      <c r="E39" s="34"/>
      <c r="F39" s="54">
        <f t="shared" si="2"/>
        <v>62.5</v>
      </c>
      <c r="G39" s="54">
        <f t="shared" si="2"/>
        <v>62.5</v>
      </c>
      <c r="H39" s="54">
        <f t="shared" si="2"/>
        <v>62.5</v>
      </c>
      <c r="I39" s="54">
        <f t="shared" si="2"/>
        <v>150</v>
      </c>
      <c r="J39" s="50"/>
      <c r="L39" s="54"/>
      <c r="N39" s="55"/>
    </row>
    <row r="40" spans="1:18">
      <c r="A40" s="39" t="s">
        <v>33</v>
      </c>
      <c r="B40" s="39">
        <f>+B41/30</f>
        <v>33.333333333333336</v>
      </c>
      <c r="C40" s="39">
        <f>+C41/30</f>
        <v>26.666666666666668</v>
      </c>
      <c r="D40" s="39">
        <f>+D41/30</f>
        <v>33.333333333333336</v>
      </c>
      <c r="E40" s="34"/>
      <c r="F40" s="39">
        <f>+F41/30</f>
        <v>8.3333333333333339</v>
      </c>
      <c r="G40" s="39">
        <f>+G41/30</f>
        <v>8.3333333333333339</v>
      </c>
      <c r="H40" s="39">
        <f>+H41/30</f>
        <v>8.3333333333333339</v>
      </c>
      <c r="I40" s="39">
        <f>+I41/30</f>
        <v>20</v>
      </c>
      <c r="J40" s="50"/>
      <c r="L40" s="54"/>
      <c r="N40" s="55"/>
    </row>
    <row r="41" spans="1:18" ht="20.25">
      <c r="A41" s="56" t="s">
        <v>7</v>
      </c>
      <c r="B41" s="57">
        <v>1000</v>
      </c>
      <c r="C41" s="57">
        <v>800</v>
      </c>
      <c r="D41" s="57">
        <v>1000</v>
      </c>
      <c r="E41" s="34"/>
      <c r="F41" s="57">
        <v>250</v>
      </c>
      <c r="G41" s="57">
        <v>250</v>
      </c>
      <c r="H41" s="57">
        <v>250</v>
      </c>
      <c r="I41" s="57">
        <v>600</v>
      </c>
      <c r="J41" s="50"/>
      <c r="K41" s="58"/>
      <c r="L41" s="59">
        <f>SUM(B41:J41)</f>
        <v>4150</v>
      </c>
    </row>
    <row r="42" spans="1:18" s="61" customFormat="1" ht="18">
      <c r="A42" s="45" t="s">
        <v>8</v>
      </c>
      <c r="B42" s="73">
        <f t="shared" ref="B42" si="3">+B38/B41</f>
        <v>0.5</v>
      </c>
      <c r="C42" s="73">
        <f>+C37/C41</f>
        <v>0</v>
      </c>
      <c r="D42" s="73">
        <f>+D38/D41</f>
        <v>0.5</v>
      </c>
      <c r="E42" s="73"/>
      <c r="F42" s="73"/>
      <c r="G42" s="73">
        <f>+G38/G41</f>
        <v>0.5</v>
      </c>
      <c r="H42" s="73">
        <f>+H38/H41</f>
        <v>0.5</v>
      </c>
      <c r="I42" s="73">
        <f>+I38/I41</f>
        <v>0.5</v>
      </c>
      <c r="J42" s="73"/>
      <c r="K42" s="74"/>
      <c r="L42" s="73">
        <f>+L38/L41</f>
        <v>0.5</v>
      </c>
      <c r="M42" s="60"/>
      <c r="N42" s="60"/>
      <c r="R42" s="45"/>
    </row>
    <row r="43" spans="1:18">
      <c r="E43" s="62"/>
      <c r="F43" s="62"/>
    </row>
    <row r="44" spans="1:18" ht="15">
      <c r="L44" s="63">
        <f>+L41-L38</f>
        <v>2075</v>
      </c>
      <c r="N44" s="30" t="s">
        <v>9</v>
      </c>
    </row>
    <row r="45" spans="1:18" s="65" customFormat="1">
      <c r="K45" s="64"/>
      <c r="M45" s="66"/>
      <c r="R45" s="67"/>
    </row>
    <row r="70" spans="12:14">
      <c r="M70" s="68"/>
      <c r="N70" s="54"/>
    </row>
    <row r="71" spans="12:14">
      <c r="M71" s="68"/>
      <c r="N71" s="54"/>
    </row>
    <row r="72" spans="12:14">
      <c r="L72" s="54"/>
      <c r="M72" s="69"/>
      <c r="N72" s="55"/>
    </row>
    <row r="73" spans="12:14">
      <c r="L73" s="54"/>
    </row>
    <row r="74" spans="12:14">
      <c r="L74" s="55"/>
    </row>
  </sheetData>
  <conditionalFormatting sqref="O39:O40">
    <cfRule type="cellIs" dxfId="350" priority="16" operator="lessThan">
      <formula>0</formula>
    </cfRule>
    <cfRule type="cellIs" dxfId="349" priority="17" operator="greaterThan">
      <formula>$O$36</formula>
    </cfRule>
    <cfRule type="cellIs" dxfId="348" priority="18" operator="greaterThan">
      <formula>$O$36</formula>
    </cfRule>
  </conditionalFormatting>
  <conditionalFormatting sqref="L34">
    <cfRule type="cellIs" dxfId="347" priority="7" operator="lessThan">
      <formula>0</formula>
    </cfRule>
    <cfRule type="cellIs" dxfId="346" priority="8" operator="greaterThan">
      <formula>$L$31</formula>
    </cfRule>
    <cfRule type="cellIs" dxfId="345" priority="9" operator="greaterThan">
      <formula>$L$31</formula>
    </cfRule>
  </conditionalFormatting>
  <conditionalFormatting sqref="O49">
    <cfRule type="cellIs" dxfId="344" priority="4" operator="lessThan">
      <formula>0</formula>
    </cfRule>
    <cfRule type="cellIs" dxfId="343" priority="5" operator="greaterThan">
      <formula>$O$46</formula>
    </cfRule>
    <cfRule type="cellIs" dxfId="342" priority="6" operator="greaterThan">
      <formula>$O$46</formula>
    </cfRule>
  </conditionalFormatting>
  <conditionalFormatting sqref="L44">
    <cfRule type="cellIs" dxfId="341" priority="1" operator="lessThan">
      <formula>0</formula>
    </cfRule>
    <cfRule type="cellIs" dxfId="340" priority="2" operator="greaterThan">
      <formula>$L$41</formula>
    </cfRule>
    <cfRule type="cellIs" dxfId="339" priority="3" operator="greaterThan">
      <formula>$L$41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4"/>
  <sheetViews>
    <sheetView workbookViewId="0">
      <selection activeCell="E29" sqref="E29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24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+L38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30</v>
      </c>
      <c r="P9" s="30">
        <f>+$L$38/O9</f>
        <v>69.166666666666671</v>
      </c>
      <c r="Q9" s="44">
        <f>+P9*(30)</f>
        <v>2075</v>
      </c>
      <c r="R9" s="2">
        <f>+(Q9/L41)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+L42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E15" s="34"/>
      <c r="J15" s="41"/>
    </row>
    <row r="16" spans="1:18"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47"/>
      <c r="E27" s="34"/>
      <c r="J27" s="41"/>
    </row>
    <row r="28" spans="1:10">
      <c r="A28" s="47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E31" s="34"/>
      <c r="J31" s="41"/>
    </row>
    <row r="32" spans="1:10">
      <c r="A32" s="33"/>
      <c r="E32" s="34"/>
      <c r="J32" s="41"/>
    </row>
    <row r="33" spans="1:18">
      <c r="A33" s="33"/>
      <c r="B33" s="30">
        <v>500</v>
      </c>
      <c r="C33" s="30">
        <v>400</v>
      </c>
      <c r="D33" s="30">
        <v>500</v>
      </c>
      <c r="E33" s="34" t="s">
        <v>35</v>
      </c>
      <c r="F33" s="30">
        <v>125</v>
      </c>
      <c r="G33" s="30">
        <v>125</v>
      </c>
      <c r="H33" s="30">
        <v>125</v>
      </c>
      <c r="I33" s="30">
        <v>300</v>
      </c>
      <c r="J33" s="48"/>
    </row>
    <row r="34" spans="1:18" ht="15">
      <c r="A34" s="33"/>
      <c r="E34" s="34"/>
      <c r="I34" s="49"/>
      <c r="J34" s="34"/>
    </row>
    <row r="35" spans="1:18" ht="15">
      <c r="E35" s="34"/>
      <c r="I35" s="49"/>
      <c r="J35" s="34"/>
    </row>
    <row r="36" spans="1:18" ht="15">
      <c r="E36" s="34"/>
      <c r="I36" s="49"/>
      <c r="J36" s="34"/>
    </row>
    <row r="37" spans="1:18" ht="15">
      <c r="C37" s="49"/>
      <c r="E37" s="34"/>
      <c r="J37" s="50"/>
      <c r="L37" s="39" t="s">
        <v>6</v>
      </c>
      <c r="N37" s="51"/>
    </row>
    <row r="38" spans="1:18" ht="18.75">
      <c r="A38" s="70" t="s">
        <v>32</v>
      </c>
      <c r="B38" s="49">
        <f>SUM(B4:B37)</f>
        <v>500</v>
      </c>
      <c r="C38" s="49">
        <f t="shared" ref="C38:D38" si="0">SUM(C4:C37)</f>
        <v>400</v>
      </c>
      <c r="D38" s="49">
        <f t="shared" si="0"/>
        <v>500</v>
      </c>
      <c r="E38" s="34"/>
      <c r="F38" s="49">
        <f>SUM(F4:F37)</f>
        <v>125</v>
      </c>
      <c r="G38" s="49">
        <f>SUM(G4:G37)</f>
        <v>125</v>
      </c>
      <c r="H38" s="49">
        <f t="shared" ref="H38" si="1">SUM(H4:H37)</f>
        <v>125</v>
      </c>
      <c r="I38" s="49">
        <f>SUM(I4:I36)</f>
        <v>300</v>
      </c>
      <c r="J38" s="50"/>
      <c r="L38" s="52">
        <f>SUM(B38:J38)</f>
        <v>2075</v>
      </c>
      <c r="N38" s="53"/>
    </row>
    <row r="39" spans="1:18">
      <c r="A39" s="39" t="s">
        <v>34</v>
      </c>
      <c r="B39" s="54">
        <f>+B41/4</f>
        <v>250</v>
      </c>
      <c r="C39" s="54">
        <f t="shared" ref="C39:I39" si="2">+C41/4</f>
        <v>200</v>
      </c>
      <c r="D39" s="54">
        <f t="shared" si="2"/>
        <v>250</v>
      </c>
      <c r="E39" s="34"/>
      <c r="F39" s="54">
        <f t="shared" si="2"/>
        <v>62.5</v>
      </c>
      <c r="G39" s="54">
        <f t="shared" si="2"/>
        <v>62.5</v>
      </c>
      <c r="H39" s="54">
        <f t="shared" si="2"/>
        <v>62.5</v>
      </c>
      <c r="I39" s="54">
        <f t="shared" si="2"/>
        <v>150</v>
      </c>
      <c r="J39" s="50"/>
      <c r="L39" s="54"/>
      <c r="N39" s="55"/>
    </row>
    <row r="40" spans="1:18">
      <c r="A40" s="39" t="s">
        <v>33</v>
      </c>
      <c r="B40" s="39">
        <f>+B41/30</f>
        <v>33.333333333333336</v>
      </c>
      <c r="C40" s="39">
        <f>+C41/30</f>
        <v>26.666666666666668</v>
      </c>
      <c r="D40" s="39">
        <f>+D41/30</f>
        <v>33.333333333333336</v>
      </c>
      <c r="E40" s="34"/>
      <c r="F40" s="39">
        <f>+F41/30</f>
        <v>8.3333333333333339</v>
      </c>
      <c r="G40" s="39">
        <f>+G41/30</f>
        <v>8.3333333333333339</v>
      </c>
      <c r="H40" s="39">
        <f>+H41/30</f>
        <v>8.3333333333333339</v>
      </c>
      <c r="I40" s="39">
        <f>+I41/30</f>
        <v>20</v>
      </c>
      <c r="J40" s="50"/>
      <c r="L40" s="54"/>
      <c r="N40" s="55"/>
    </row>
    <row r="41" spans="1:18" ht="20.25">
      <c r="A41" s="56" t="s">
        <v>7</v>
      </c>
      <c r="B41" s="57">
        <v>1000</v>
      </c>
      <c r="C41" s="57">
        <v>800</v>
      </c>
      <c r="D41" s="57">
        <v>1000</v>
      </c>
      <c r="E41" s="34"/>
      <c r="F41" s="57">
        <v>250</v>
      </c>
      <c r="G41" s="57">
        <v>250</v>
      </c>
      <c r="H41" s="57">
        <v>250</v>
      </c>
      <c r="I41" s="57">
        <v>600</v>
      </c>
      <c r="J41" s="50"/>
      <c r="K41" s="58"/>
      <c r="L41" s="59">
        <f>SUM(B41:J41)</f>
        <v>4150</v>
      </c>
    </row>
    <row r="42" spans="1:18" s="61" customFormat="1" ht="18">
      <c r="A42" s="45" t="s">
        <v>8</v>
      </c>
      <c r="B42" s="73">
        <f t="shared" ref="B42" si="3">+B38/B41</f>
        <v>0.5</v>
      </c>
      <c r="C42" s="73">
        <f>+C37/C41</f>
        <v>0</v>
      </c>
      <c r="D42" s="73">
        <f>+D38/D41</f>
        <v>0.5</v>
      </c>
      <c r="E42" s="73"/>
      <c r="F42" s="73"/>
      <c r="G42" s="73">
        <f>+G38/G41</f>
        <v>0.5</v>
      </c>
      <c r="H42" s="73">
        <f>+H38/H41</f>
        <v>0.5</v>
      </c>
      <c r="I42" s="73">
        <f>+I38/I41</f>
        <v>0.5</v>
      </c>
      <c r="J42" s="73"/>
      <c r="K42" s="74"/>
      <c r="L42" s="73">
        <f>+L38/L41</f>
        <v>0.5</v>
      </c>
      <c r="M42" s="60"/>
      <c r="N42" s="60"/>
      <c r="R42" s="45"/>
    </row>
    <row r="43" spans="1:18">
      <c r="E43" s="62"/>
      <c r="F43" s="62"/>
    </row>
    <row r="44" spans="1:18" ht="15">
      <c r="L44" s="63">
        <f>+L41-L38</f>
        <v>2075</v>
      </c>
      <c r="N44" s="30" t="s">
        <v>9</v>
      </c>
    </row>
    <row r="45" spans="1:18" s="65" customFormat="1">
      <c r="K45" s="64"/>
      <c r="M45" s="66"/>
      <c r="R45" s="67"/>
    </row>
    <row r="70" spans="12:14">
      <c r="M70" s="68"/>
      <c r="N70" s="54"/>
    </row>
    <row r="71" spans="12:14">
      <c r="M71" s="68"/>
      <c r="N71" s="54"/>
    </row>
    <row r="72" spans="12:14">
      <c r="L72" s="54"/>
      <c r="M72" s="69"/>
      <c r="N72" s="55"/>
    </row>
    <row r="73" spans="12:14">
      <c r="L73" s="54"/>
    </row>
    <row r="74" spans="12:14">
      <c r="L74" s="55"/>
    </row>
  </sheetData>
  <conditionalFormatting sqref="N39">
    <cfRule type="cellIs" dxfId="338" priority="37" operator="lessThan">
      <formula>0</formula>
    </cfRule>
    <cfRule type="cellIs" dxfId="337" priority="38" operator="greaterThan">
      <formula>$N$36</formula>
    </cfRule>
    <cfRule type="cellIs" dxfId="336" priority="39" operator="greaterThan">
      <formula>$N$36</formula>
    </cfRule>
  </conditionalFormatting>
  <conditionalFormatting sqref="N39">
    <cfRule type="cellIs" dxfId="335" priority="34" operator="lessThan">
      <formula>0</formula>
    </cfRule>
    <cfRule type="cellIs" dxfId="334" priority="35" operator="greaterThan">
      <formula>$N$36</formula>
    </cfRule>
    <cfRule type="cellIs" dxfId="333" priority="36" operator="greaterThan">
      <formula>$N$36</formula>
    </cfRule>
  </conditionalFormatting>
  <conditionalFormatting sqref="N39">
    <cfRule type="cellIs" dxfId="332" priority="31" operator="lessThan">
      <formula>0</formula>
    </cfRule>
    <cfRule type="cellIs" dxfId="331" priority="32" operator="greaterThan">
      <formula>$N$36</formula>
    </cfRule>
    <cfRule type="cellIs" dxfId="330" priority="33" operator="greaterThan">
      <formula>$N$36</formula>
    </cfRule>
  </conditionalFormatting>
  <conditionalFormatting sqref="N39">
    <cfRule type="cellIs" dxfId="329" priority="28" operator="lessThan">
      <formula>0</formula>
    </cfRule>
    <cfRule type="cellIs" dxfId="328" priority="29" operator="greaterThan">
      <formula>$N$36</formula>
    </cfRule>
    <cfRule type="cellIs" dxfId="327" priority="30" operator="greaterThan">
      <formula>$N$36</formula>
    </cfRule>
  </conditionalFormatting>
  <conditionalFormatting sqref="K34">
    <cfRule type="cellIs" dxfId="326" priority="25" operator="lessThan">
      <formula>0</formula>
    </cfRule>
    <cfRule type="cellIs" dxfId="325" priority="26" operator="greaterThan">
      <formula>$K$31</formula>
    </cfRule>
    <cfRule type="cellIs" dxfId="324" priority="27" operator="greaterThan">
      <formula>$K$31</formula>
    </cfRule>
  </conditionalFormatting>
  <conditionalFormatting sqref="N39">
    <cfRule type="cellIs" dxfId="323" priority="22" operator="lessThan">
      <formula>0</formula>
    </cfRule>
    <cfRule type="cellIs" dxfId="322" priority="23" operator="greaterThan">
      <formula>$N$36</formula>
    </cfRule>
    <cfRule type="cellIs" dxfId="321" priority="24" operator="greaterThan">
      <formula>$N$36</formula>
    </cfRule>
  </conditionalFormatting>
  <conditionalFormatting sqref="K34">
    <cfRule type="cellIs" dxfId="320" priority="19" operator="lessThan">
      <formula>0</formula>
    </cfRule>
    <cfRule type="cellIs" dxfId="319" priority="20" operator="greaterThan">
      <formula>$K$31</formula>
    </cfRule>
    <cfRule type="cellIs" dxfId="318" priority="21" operator="greaterThan">
      <formula>$K$31</formula>
    </cfRule>
  </conditionalFormatting>
  <conditionalFormatting sqref="N48">
    <cfRule type="cellIs" dxfId="317" priority="16" operator="lessThan">
      <formula>0</formula>
    </cfRule>
    <cfRule type="cellIs" dxfId="316" priority="17" operator="greaterThan">
      <formula>$N$45</formula>
    </cfRule>
    <cfRule type="cellIs" dxfId="315" priority="18" operator="greaterThan">
      <formula>$N$45</formula>
    </cfRule>
  </conditionalFormatting>
  <conditionalFormatting sqref="K43">
    <cfRule type="cellIs" dxfId="314" priority="13" operator="lessThan">
      <formula>0</formula>
    </cfRule>
    <cfRule type="cellIs" dxfId="313" priority="14" operator="greaterThan">
      <formula>$K$40</formula>
    </cfRule>
    <cfRule type="cellIs" dxfId="312" priority="15" operator="greaterThan">
      <formula>$K$40</formula>
    </cfRule>
  </conditionalFormatting>
  <conditionalFormatting sqref="O39:O40">
    <cfRule type="cellIs" dxfId="311" priority="10" operator="lessThan">
      <formula>0</formula>
    </cfRule>
    <cfRule type="cellIs" dxfId="310" priority="11" operator="greaterThan">
      <formula>$O$36</formula>
    </cfRule>
    <cfRule type="cellIs" dxfId="309" priority="12" operator="greaterThan">
      <formula>$O$36</formula>
    </cfRule>
  </conditionalFormatting>
  <conditionalFormatting sqref="L34">
    <cfRule type="cellIs" dxfId="308" priority="7" operator="lessThan">
      <formula>0</formula>
    </cfRule>
    <cfRule type="cellIs" dxfId="307" priority="8" operator="greaterThan">
      <formula>$L$31</formula>
    </cfRule>
    <cfRule type="cellIs" dxfId="306" priority="9" operator="greaterThan">
      <formula>$L$31</formula>
    </cfRule>
  </conditionalFormatting>
  <conditionalFormatting sqref="O49">
    <cfRule type="cellIs" dxfId="305" priority="4" operator="lessThan">
      <formula>0</formula>
    </cfRule>
    <cfRule type="cellIs" dxfId="304" priority="5" operator="greaterThan">
      <formula>$O$46</formula>
    </cfRule>
    <cfRule type="cellIs" dxfId="303" priority="6" operator="greaterThan">
      <formula>$O$46</formula>
    </cfRule>
  </conditionalFormatting>
  <conditionalFormatting sqref="L44">
    <cfRule type="cellIs" dxfId="302" priority="1" operator="lessThan">
      <formula>0</formula>
    </cfRule>
    <cfRule type="cellIs" dxfId="301" priority="2" operator="greaterThan">
      <formula>$L$41</formula>
    </cfRule>
    <cfRule type="cellIs" dxfId="300" priority="3" operator="greaterThan">
      <formula>$L$41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workbookViewId="0">
      <selection activeCell="E26" sqref="E26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25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+L37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31</v>
      </c>
      <c r="P9" s="30">
        <f>+$L$37/O9</f>
        <v>66.935483870967744</v>
      </c>
      <c r="Q9" s="44">
        <f>+P9*(31)</f>
        <v>2075</v>
      </c>
      <c r="R9" s="2">
        <f>+(Q9/L40)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+L41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E15" s="34"/>
      <c r="J15" s="41"/>
    </row>
    <row r="16" spans="1:18">
      <c r="A16" s="47"/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47"/>
      <c r="E27" s="34"/>
      <c r="J27" s="41"/>
    </row>
    <row r="28" spans="1:10">
      <c r="A28" s="33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E31" s="34"/>
      <c r="J31" s="41"/>
    </row>
    <row r="32" spans="1:10">
      <c r="A32" s="33"/>
      <c r="B32" s="30">
        <v>500</v>
      </c>
      <c r="C32" s="30">
        <v>400</v>
      </c>
      <c r="D32" s="30">
        <v>500</v>
      </c>
      <c r="E32" s="34" t="s">
        <v>35</v>
      </c>
      <c r="F32" s="30">
        <v>125</v>
      </c>
      <c r="G32" s="30">
        <v>125</v>
      </c>
      <c r="H32" s="30">
        <v>125</v>
      </c>
      <c r="I32" s="30">
        <v>300</v>
      </c>
      <c r="J32" s="48"/>
    </row>
    <row r="33" spans="1:18" ht="15">
      <c r="A33" s="33"/>
      <c r="E33" s="34"/>
      <c r="I33" s="49"/>
      <c r="J33" s="34"/>
    </row>
    <row r="34" spans="1:18" ht="15">
      <c r="E34" s="34"/>
      <c r="I34" s="49"/>
      <c r="J34" s="34"/>
    </row>
    <row r="35" spans="1:18" ht="15">
      <c r="E35" s="34"/>
      <c r="I35" s="49"/>
      <c r="J35" s="34"/>
    </row>
    <row r="36" spans="1:18" ht="15">
      <c r="C36" s="49"/>
      <c r="E36" s="34"/>
      <c r="J36" s="50"/>
      <c r="L36" s="39" t="s">
        <v>6</v>
      </c>
      <c r="N36" s="51"/>
    </row>
    <row r="37" spans="1:18" ht="18.75">
      <c r="A37" s="70" t="s">
        <v>32</v>
      </c>
      <c r="B37" s="49">
        <f>SUM(B4:B36)</f>
        <v>500</v>
      </c>
      <c r="C37" s="49">
        <f t="shared" ref="C37:D37" si="0">SUM(C4:C36)</f>
        <v>400</v>
      </c>
      <c r="D37" s="49">
        <f t="shared" si="0"/>
        <v>500</v>
      </c>
      <c r="E37" s="34"/>
      <c r="F37" s="49">
        <f>SUM(F4:F36)</f>
        <v>125</v>
      </c>
      <c r="G37" s="49">
        <f>SUM(G4:G36)</f>
        <v>125</v>
      </c>
      <c r="H37" s="49">
        <f t="shared" ref="H37" si="1">SUM(H4:H36)</f>
        <v>125</v>
      </c>
      <c r="I37" s="49">
        <f>SUM(I4:I35)</f>
        <v>300</v>
      </c>
      <c r="J37" s="50"/>
      <c r="L37" s="52">
        <f>SUM(B37:J37)</f>
        <v>2075</v>
      </c>
      <c r="N37" s="53"/>
    </row>
    <row r="38" spans="1:18">
      <c r="A38" s="39" t="s">
        <v>34</v>
      </c>
      <c r="B38" s="54">
        <f>+B40/4</f>
        <v>250</v>
      </c>
      <c r="C38" s="54">
        <f t="shared" ref="C38:I38" si="2">+C40/4</f>
        <v>200</v>
      </c>
      <c r="D38" s="54">
        <f t="shared" si="2"/>
        <v>250</v>
      </c>
      <c r="E38" s="34"/>
      <c r="F38" s="54">
        <f t="shared" si="2"/>
        <v>62.5</v>
      </c>
      <c r="G38" s="54">
        <f t="shared" si="2"/>
        <v>62.5</v>
      </c>
      <c r="H38" s="54">
        <f t="shared" si="2"/>
        <v>62.5</v>
      </c>
      <c r="I38" s="54">
        <f t="shared" si="2"/>
        <v>150</v>
      </c>
      <c r="J38" s="50"/>
      <c r="L38" s="54"/>
      <c r="N38" s="55"/>
    </row>
    <row r="39" spans="1:18">
      <c r="A39" s="39" t="s">
        <v>33</v>
      </c>
      <c r="B39" s="39">
        <f>+B40/30</f>
        <v>33.333333333333336</v>
      </c>
      <c r="C39" s="39">
        <f>+C40/30</f>
        <v>26.666666666666668</v>
      </c>
      <c r="D39" s="39">
        <f>+D40/30</f>
        <v>33.333333333333336</v>
      </c>
      <c r="E39" s="34"/>
      <c r="F39" s="39">
        <f>+F40/30</f>
        <v>8.3333333333333339</v>
      </c>
      <c r="G39" s="39">
        <f>+G40/30</f>
        <v>8.3333333333333339</v>
      </c>
      <c r="H39" s="39">
        <f>+H40/30</f>
        <v>8.3333333333333339</v>
      </c>
      <c r="I39" s="39">
        <f>+I40/30</f>
        <v>20</v>
      </c>
      <c r="J39" s="50"/>
      <c r="L39" s="54"/>
      <c r="N39" s="55"/>
    </row>
    <row r="40" spans="1:18" ht="20.25">
      <c r="A40" s="56" t="s">
        <v>7</v>
      </c>
      <c r="B40" s="57">
        <v>1000</v>
      </c>
      <c r="C40" s="57">
        <v>800</v>
      </c>
      <c r="D40" s="57">
        <v>1000</v>
      </c>
      <c r="E40" s="34"/>
      <c r="F40" s="57">
        <v>250</v>
      </c>
      <c r="G40" s="57">
        <v>250</v>
      </c>
      <c r="H40" s="57">
        <v>250</v>
      </c>
      <c r="I40" s="57">
        <v>600</v>
      </c>
      <c r="J40" s="50"/>
      <c r="K40" s="58"/>
      <c r="L40" s="59">
        <f>SUM(B40:J40)</f>
        <v>4150</v>
      </c>
    </row>
    <row r="41" spans="1:18" s="61" customFormat="1" ht="18">
      <c r="A41" s="45" t="s">
        <v>8</v>
      </c>
      <c r="B41" s="73">
        <f t="shared" ref="B41" si="3">+B37/B40</f>
        <v>0.5</v>
      </c>
      <c r="C41" s="73">
        <f>+C36/C40</f>
        <v>0</v>
      </c>
      <c r="D41" s="73">
        <f>+D37/D40</f>
        <v>0.5</v>
      </c>
      <c r="E41" s="73"/>
      <c r="F41" s="73"/>
      <c r="G41" s="73">
        <f>+G37/G40</f>
        <v>0.5</v>
      </c>
      <c r="H41" s="73">
        <f>+H37/H40</f>
        <v>0.5</v>
      </c>
      <c r="I41" s="73">
        <f>+I37/I40</f>
        <v>0.5</v>
      </c>
      <c r="J41" s="73"/>
      <c r="K41" s="74"/>
      <c r="L41" s="73">
        <f>+L37/L40</f>
        <v>0.5</v>
      </c>
      <c r="M41" s="60"/>
      <c r="N41" s="60"/>
      <c r="R41" s="45"/>
    </row>
    <row r="42" spans="1:18">
      <c r="E42" s="62"/>
      <c r="F42" s="62"/>
    </row>
    <row r="43" spans="1:18" ht="15">
      <c r="L43" s="63">
        <f>+L40-L37</f>
        <v>2075</v>
      </c>
      <c r="N43" s="30" t="s">
        <v>9</v>
      </c>
    </row>
    <row r="44" spans="1:18" s="65" customFormat="1">
      <c r="K44" s="64"/>
      <c r="M44" s="66"/>
      <c r="R44" s="67"/>
    </row>
    <row r="69" spans="12:14">
      <c r="M69" s="68"/>
      <c r="N69" s="54"/>
    </row>
    <row r="70" spans="12:14">
      <c r="M70" s="68"/>
      <c r="N70" s="54"/>
    </row>
    <row r="71" spans="12:14">
      <c r="L71" s="54"/>
      <c r="M71" s="69"/>
      <c r="N71" s="55"/>
    </row>
    <row r="72" spans="12:14">
      <c r="L72" s="54"/>
    </row>
    <row r="73" spans="12:14">
      <c r="L73" s="55"/>
    </row>
  </sheetData>
  <conditionalFormatting sqref="N38">
    <cfRule type="cellIs" dxfId="299" priority="64" operator="lessThan">
      <formula>0</formula>
    </cfRule>
    <cfRule type="cellIs" dxfId="298" priority="65" operator="greaterThan">
      <formula>$N$35</formula>
    </cfRule>
    <cfRule type="cellIs" dxfId="297" priority="66" operator="greaterThan">
      <formula>$N$35</formula>
    </cfRule>
  </conditionalFormatting>
  <conditionalFormatting sqref="K33">
    <cfRule type="cellIs" dxfId="296" priority="52" operator="lessThan">
      <formula>0</formula>
    </cfRule>
    <cfRule type="cellIs" dxfId="295" priority="53" operator="greaterThan">
      <formula>$K$30</formula>
    </cfRule>
    <cfRule type="cellIs" dxfId="294" priority="54" operator="greaterThan">
      <formula>$K$30</formula>
    </cfRule>
  </conditionalFormatting>
  <conditionalFormatting sqref="N47">
    <cfRule type="cellIs" dxfId="293" priority="43" operator="lessThan">
      <formula>0</formula>
    </cfRule>
    <cfRule type="cellIs" dxfId="292" priority="44" operator="greaterThan">
      <formula>$N$44</formula>
    </cfRule>
    <cfRule type="cellIs" dxfId="291" priority="45" operator="greaterThan">
      <formula>$N$44</formula>
    </cfRule>
  </conditionalFormatting>
  <conditionalFormatting sqref="K42">
    <cfRule type="cellIs" dxfId="290" priority="40" operator="lessThan">
      <formula>0</formula>
    </cfRule>
    <cfRule type="cellIs" dxfId="289" priority="41" operator="greaterThan">
      <formula>$K$39</formula>
    </cfRule>
    <cfRule type="cellIs" dxfId="288" priority="42" operator="greaterThan">
      <formula>$K$39</formula>
    </cfRule>
  </conditionalFormatting>
  <conditionalFormatting sqref="N38">
    <cfRule type="cellIs" dxfId="287" priority="37" operator="lessThan">
      <formula>0</formula>
    </cfRule>
    <cfRule type="cellIs" dxfId="286" priority="38" operator="greaterThan">
      <formula>$N$35</formula>
    </cfRule>
    <cfRule type="cellIs" dxfId="285" priority="39" operator="greaterThan">
      <formula>$N$35</formula>
    </cfRule>
  </conditionalFormatting>
  <conditionalFormatting sqref="N38">
    <cfRule type="cellIs" dxfId="284" priority="34" operator="lessThan">
      <formula>0</formula>
    </cfRule>
    <cfRule type="cellIs" dxfId="283" priority="35" operator="greaterThan">
      <formula>$N$35</formula>
    </cfRule>
    <cfRule type="cellIs" dxfId="282" priority="36" operator="greaterThan">
      <formula>$N$35</formula>
    </cfRule>
  </conditionalFormatting>
  <conditionalFormatting sqref="N38">
    <cfRule type="cellIs" dxfId="281" priority="31" operator="lessThan">
      <formula>0</formula>
    </cfRule>
    <cfRule type="cellIs" dxfId="280" priority="32" operator="greaterThan">
      <formula>$N$35</formula>
    </cfRule>
    <cfRule type="cellIs" dxfId="279" priority="33" operator="greaterThan">
      <formula>$N$35</formula>
    </cfRule>
  </conditionalFormatting>
  <conditionalFormatting sqref="N38">
    <cfRule type="cellIs" dxfId="278" priority="28" operator="lessThan">
      <formula>0</formula>
    </cfRule>
    <cfRule type="cellIs" dxfId="277" priority="29" operator="greaterThan">
      <formula>$N$35</formula>
    </cfRule>
    <cfRule type="cellIs" dxfId="276" priority="30" operator="greaterThan">
      <formula>$N$35</formula>
    </cfRule>
  </conditionalFormatting>
  <conditionalFormatting sqref="K33">
    <cfRule type="cellIs" dxfId="275" priority="25" operator="lessThan">
      <formula>0</formula>
    </cfRule>
    <cfRule type="cellIs" dxfId="274" priority="26" operator="greaterThan">
      <formula>$K$30</formula>
    </cfRule>
    <cfRule type="cellIs" dxfId="273" priority="27" operator="greaterThan">
      <formula>$K$30</formula>
    </cfRule>
  </conditionalFormatting>
  <conditionalFormatting sqref="N38">
    <cfRule type="cellIs" dxfId="272" priority="22" operator="lessThan">
      <formula>0</formula>
    </cfRule>
    <cfRule type="cellIs" dxfId="271" priority="23" operator="greaterThan">
      <formula>$N$35</formula>
    </cfRule>
    <cfRule type="cellIs" dxfId="270" priority="24" operator="greaterThan">
      <formula>$N$35</formula>
    </cfRule>
  </conditionalFormatting>
  <conditionalFormatting sqref="K33">
    <cfRule type="cellIs" dxfId="269" priority="19" operator="lessThan">
      <formula>0</formula>
    </cfRule>
    <cfRule type="cellIs" dxfId="268" priority="20" operator="greaterThan">
      <formula>$K$30</formula>
    </cfRule>
    <cfRule type="cellIs" dxfId="267" priority="21" operator="greaterThan">
      <formula>$K$30</formula>
    </cfRule>
  </conditionalFormatting>
  <conditionalFormatting sqref="N47">
    <cfRule type="cellIs" dxfId="266" priority="16" operator="lessThan">
      <formula>0</formula>
    </cfRule>
    <cfRule type="cellIs" dxfId="265" priority="17" operator="greaterThan">
      <formula>$N$44</formula>
    </cfRule>
    <cfRule type="cellIs" dxfId="264" priority="18" operator="greaterThan">
      <formula>$N$44</formula>
    </cfRule>
  </conditionalFormatting>
  <conditionalFormatting sqref="K42">
    <cfRule type="cellIs" dxfId="263" priority="13" operator="lessThan">
      <formula>0</formula>
    </cfRule>
    <cfRule type="cellIs" dxfId="262" priority="14" operator="greaterThan">
      <formula>$K$39</formula>
    </cfRule>
    <cfRule type="cellIs" dxfId="261" priority="15" operator="greaterThan">
      <formula>$K$39</formula>
    </cfRule>
  </conditionalFormatting>
  <conditionalFormatting sqref="O38:O39">
    <cfRule type="cellIs" dxfId="260" priority="10" operator="lessThan">
      <formula>0</formula>
    </cfRule>
    <cfRule type="cellIs" dxfId="259" priority="11" operator="greaterThan">
      <formula>$O$35</formula>
    </cfRule>
    <cfRule type="cellIs" dxfId="258" priority="12" operator="greaterThan">
      <formula>$O$35</formula>
    </cfRule>
  </conditionalFormatting>
  <conditionalFormatting sqref="L33">
    <cfRule type="cellIs" dxfId="257" priority="7" operator="lessThan">
      <formula>0</formula>
    </cfRule>
    <cfRule type="cellIs" dxfId="256" priority="8" operator="greaterThan">
      <formula>$L$30</formula>
    </cfRule>
    <cfRule type="cellIs" dxfId="255" priority="9" operator="greaterThan">
      <formula>$L$30</formula>
    </cfRule>
  </conditionalFormatting>
  <conditionalFormatting sqref="O48">
    <cfRule type="cellIs" dxfId="254" priority="4" operator="lessThan">
      <formula>0</formula>
    </cfRule>
    <cfRule type="cellIs" dxfId="253" priority="5" operator="greaterThan">
      <formula>$O$45</formula>
    </cfRule>
    <cfRule type="cellIs" dxfId="252" priority="6" operator="greaterThan">
      <formula>$O$45</formula>
    </cfRule>
  </conditionalFormatting>
  <conditionalFormatting sqref="L43">
    <cfRule type="cellIs" dxfId="251" priority="1" operator="lessThan">
      <formula>0</formula>
    </cfRule>
    <cfRule type="cellIs" dxfId="250" priority="2" operator="greaterThan">
      <formula>$L$40</formula>
    </cfRule>
    <cfRule type="cellIs" dxfId="249" priority="3" operator="greaterThan">
      <formula>$L$40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2"/>
  <sheetViews>
    <sheetView zoomScaleNormal="100" workbookViewId="0">
      <selection activeCell="E24" sqref="E24"/>
    </sheetView>
  </sheetViews>
  <sheetFormatPr defaultRowHeight="12.75"/>
  <cols>
    <col min="1" max="1" width="14" style="30" customWidth="1"/>
    <col min="2" max="2" width="9.7109375" style="30" customWidth="1"/>
    <col min="3" max="3" width="9.85546875" style="30" customWidth="1"/>
    <col min="4" max="4" width="10.140625" style="30" customWidth="1"/>
    <col min="5" max="5" width="28" style="30" customWidth="1"/>
    <col min="6" max="6" width="11.5703125" style="30" customWidth="1"/>
    <col min="7" max="8" width="9.140625" style="30" bestFit="1" customWidth="1"/>
    <col min="9" max="9" width="10.42578125" style="30" customWidth="1"/>
    <col min="10" max="10" width="28.42578125" style="30" customWidth="1"/>
    <col min="11" max="11" width="6.140625" style="36" customWidth="1"/>
    <col min="12" max="12" width="15.85546875" style="30" customWidth="1"/>
    <col min="13" max="13" width="2.5703125" style="22" customWidth="1"/>
    <col min="14" max="14" width="4.28515625" style="30" customWidth="1"/>
    <col min="15" max="15" width="6.7109375" style="30" customWidth="1"/>
    <col min="16" max="16" width="10.5703125" style="30" customWidth="1"/>
    <col min="17" max="17" width="13.42578125" style="30" customWidth="1"/>
    <col min="18" max="18" width="10.28515625" style="38" bestFit="1" customWidth="1"/>
    <col min="19" max="16384" width="9.140625" style="30"/>
  </cols>
  <sheetData>
    <row r="1" spans="1:18" s="18" customFormat="1" ht="20.25">
      <c r="A1" s="16" t="s">
        <v>26</v>
      </c>
      <c r="B1" s="17"/>
      <c r="K1" s="19"/>
    </row>
    <row r="2" spans="1:18" s="20" customFormat="1">
      <c r="K2" s="21"/>
      <c r="M2" s="22"/>
      <c r="R2" s="23"/>
    </row>
    <row r="3" spans="1:18" s="31" customFormat="1" ht="25.5">
      <c r="A3" s="24"/>
      <c r="B3" s="25" t="s">
        <v>0</v>
      </c>
      <c r="C3" s="26" t="s">
        <v>29</v>
      </c>
      <c r="D3" s="26" t="s">
        <v>13</v>
      </c>
      <c r="E3" s="26"/>
      <c r="F3" s="26" t="s">
        <v>31</v>
      </c>
      <c r="G3" s="26" t="s">
        <v>28</v>
      </c>
      <c r="H3" s="26" t="s">
        <v>27</v>
      </c>
      <c r="I3" s="26" t="s">
        <v>30</v>
      </c>
      <c r="J3" s="26"/>
      <c r="K3" s="27"/>
      <c r="L3" s="28" t="s">
        <v>1</v>
      </c>
      <c r="M3" s="29"/>
      <c r="N3" s="30"/>
      <c r="R3" s="32"/>
    </row>
    <row r="4" spans="1:18">
      <c r="A4" s="33"/>
      <c r="E4" s="34"/>
      <c r="I4" s="35"/>
      <c r="J4" s="34"/>
      <c r="O4" s="37"/>
    </row>
    <row r="5" spans="1:18" ht="15.75">
      <c r="A5" s="39"/>
      <c r="E5" s="34"/>
      <c r="I5" s="35"/>
      <c r="J5" s="34"/>
      <c r="L5" s="40">
        <f>+L36</f>
        <v>2075</v>
      </c>
      <c r="O5" s="37"/>
    </row>
    <row r="6" spans="1:18">
      <c r="A6" s="39"/>
      <c r="E6" s="34"/>
      <c r="J6" s="41"/>
    </row>
    <row r="7" spans="1:18" ht="12.75" customHeight="1">
      <c r="A7" s="39"/>
      <c r="E7" s="34"/>
      <c r="J7" s="34"/>
      <c r="O7" s="42" t="s">
        <v>2</v>
      </c>
      <c r="P7" s="42" t="s">
        <v>3</v>
      </c>
      <c r="Q7" s="43" t="s">
        <v>4</v>
      </c>
      <c r="R7" s="43" t="s">
        <v>5</v>
      </c>
    </row>
    <row r="8" spans="1:18">
      <c r="E8" s="34"/>
      <c r="J8" s="34"/>
      <c r="Q8" s="42"/>
    </row>
    <row r="9" spans="1:18" ht="15">
      <c r="A9" s="39"/>
      <c r="E9" s="34"/>
      <c r="J9" s="34"/>
      <c r="O9" s="71">
        <v>31</v>
      </c>
      <c r="P9" s="30">
        <f>+$L$36/O9</f>
        <v>66.935483870967744</v>
      </c>
      <c r="Q9" s="44">
        <f>+P9*(31)</f>
        <v>2075</v>
      </c>
      <c r="R9" s="2">
        <f>+(Q9/L39)</f>
        <v>0.5</v>
      </c>
    </row>
    <row r="10" spans="1:18" ht="15">
      <c r="A10" s="39"/>
      <c r="E10" s="34"/>
      <c r="J10" s="41"/>
      <c r="O10" s="33"/>
      <c r="P10" s="39" t="s">
        <v>10</v>
      </c>
      <c r="Q10" s="44">
        <f>+L5</f>
        <v>2075</v>
      </c>
      <c r="R10" s="72">
        <f>+L40</f>
        <v>0.5</v>
      </c>
    </row>
    <row r="11" spans="1:18">
      <c r="A11" s="39"/>
      <c r="E11" s="34"/>
      <c r="J11" s="34"/>
      <c r="O11" s="33"/>
      <c r="Q11" s="44"/>
    </row>
    <row r="12" spans="1:18">
      <c r="A12" s="39"/>
      <c r="E12" s="34"/>
      <c r="J12" s="34"/>
      <c r="O12" s="33"/>
      <c r="Q12" s="46"/>
    </row>
    <row r="13" spans="1:18">
      <c r="E13" s="34"/>
      <c r="J13" s="41"/>
      <c r="O13" s="33"/>
      <c r="Q13" s="46"/>
    </row>
    <row r="14" spans="1:18">
      <c r="E14" s="34"/>
      <c r="J14" s="41"/>
    </row>
    <row r="15" spans="1:18">
      <c r="A15" s="47"/>
      <c r="E15" s="34"/>
      <c r="J15" s="41"/>
    </row>
    <row r="16" spans="1:18">
      <c r="A16" s="47"/>
      <c r="E16" s="34"/>
      <c r="J16" s="41"/>
    </row>
    <row r="17" spans="1:10">
      <c r="A17" s="47"/>
      <c r="E17" s="34"/>
      <c r="J17" s="41"/>
    </row>
    <row r="18" spans="1:10">
      <c r="A18" s="47"/>
      <c r="E18" s="34"/>
      <c r="J18" s="41"/>
    </row>
    <row r="19" spans="1:10">
      <c r="A19" s="47"/>
      <c r="E19" s="34"/>
      <c r="J19" s="41"/>
    </row>
    <row r="20" spans="1:10">
      <c r="A20" s="47"/>
      <c r="E20" s="34"/>
      <c r="J20" s="41"/>
    </row>
    <row r="21" spans="1:10">
      <c r="A21" s="47"/>
      <c r="E21" s="34"/>
      <c r="J21" s="41"/>
    </row>
    <row r="22" spans="1:10">
      <c r="A22" s="47"/>
      <c r="E22" s="34"/>
      <c r="J22" s="41"/>
    </row>
    <row r="23" spans="1:10">
      <c r="A23" s="47"/>
      <c r="E23" s="34"/>
      <c r="J23" s="41"/>
    </row>
    <row r="24" spans="1:10">
      <c r="A24" s="47"/>
      <c r="E24" s="34"/>
      <c r="J24" s="41"/>
    </row>
    <row r="25" spans="1:10">
      <c r="A25" s="47"/>
      <c r="E25" s="34"/>
      <c r="J25" s="41"/>
    </row>
    <row r="26" spans="1:10">
      <c r="A26" s="47"/>
      <c r="E26" s="34"/>
      <c r="J26" s="41"/>
    </row>
    <row r="27" spans="1:10">
      <c r="A27" s="33"/>
      <c r="E27" s="34"/>
      <c r="J27" s="41"/>
    </row>
    <row r="28" spans="1:10">
      <c r="A28" s="33"/>
      <c r="E28" s="34"/>
      <c r="J28" s="41"/>
    </row>
    <row r="29" spans="1:10">
      <c r="A29" s="33"/>
      <c r="E29" s="34"/>
      <c r="J29" s="41"/>
    </row>
    <row r="30" spans="1:10">
      <c r="A30" s="33"/>
      <c r="E30" s="34"/>
      <c r="J30" s="41"/>
    </row>
    <row r="31" spans="1:10">
      <c r="A31" s="33"/>
      <c r="B31" s="30">
        <v>500</v>
      </c>
      <c r="C31" s="30">
        <v>400</v>
      </c>
      <c r="D31" s="30">
        <v>500</v>
      </c>
      <c r="E31" s="34" t="s">
        <v>35</v>
      </c>
      <c r="F31" s="30">
        <v>125</v>
      </c>
      <c r="G31" s="30">
        <v>125</v>
      </c>
      <c r="H31" s="30">
        <v>125</v>
      </c>
      <c r="I31" s="30">
        <v>300</v>
      </c>
      <c r="J31" s="48"/>
    </row>
    <row r="32" spans="1:10" ht="15">
      <c r="A32" s="33"/>
      <c r="E32" s="34"/>
      <c r="I32" s="49"/>
      <c r="J32" s="34"/>
    </row>
    <row r="33" spans="1:18" ht="15">
      <c r="E33" s="34"/>
      <c r="I33" s="49"/>
      <c r="J33" s="34"/>
    </row>
    <row r="34" spans="1:18" ht="15">
      <c r="E34" s="34"/>
      <c r="I34" s="49"/>
      <c r="J34" s="34"/>
    </row>
    <row r="35" spans="1:18" ht="15">
      <c r="C35" s="49"/>
      <c r="E35" s="34"/>
      <c r="J35" s="50"/>
      <c r="L35" s="39" t="s">
        <v>6</v>
      </c>
      <c r="N35" s="51"/>
    </row>
    <row r="36" spans="1:18" ht="18.75">
      <c r="A36" s="70" t="s">
        <v>32</v>
      </c>
      <c r="B36" s="49">
        <f>SUM(B4:B35)</f>
        <v>500</v>
      </c>
      <c r="C36" s="49">
        <f t="shared" ref="C36:D36" si="0">SUM(C4:C35)</f>
        <v>400</v>
      </c>
      <c r="D36" s="49">
        <f t="shared" si="0"/>
        <v>500</v>
      </c>
      <c r="E36" s="34"/>
      <c r="F36" s="49">
        <f>SUM(F4:F35)</f>
        <v>125</v>
      </c>
      <c r="G36" s="49">
        <f>SUM(G4:G35)</f>
        <v>125</v>
      </c>
      <c r="H36" s="49">
        <f t="shared" ref="H36" si="1">SUM(H4:H35)</f>
        <v>125</v>
      </c>
      <c r="I36" s="49">
        <f>SUM(I4:I34)</f>
        <v>300</v>
      </c>
      <c r="J36" s="50"/>
      <c r="L36" s="52">
        <f>SUM(B36:J36)</f>
        <v>2075</v>
      </c>
      <c r="N36" s="53"/>
    </row>
    <row r="37" spans="1:18">
      <c r="A37" s="39" t="s">
        <v>34</v>
      </c>
      <c r="B37" s="54">
        <f>+B39/4</f>
        <v>250</v>
      </c>
      <c r="C37" s="54">
        <f t="shared" ref="C37:I37" si="2">+C39/4</f>
        <v>200</v>
      </c>
      <c r="D37" s="54">
        <f t="shared" si="2"/>
        <v>250</v>
      </c>
      <c r="E37" s="34"/>
      <c r="F37" s="54">
        <f t="shared" si="2"/>
        <v>62.5</v>
      </c>
      <c r="G37" s="54">
        <f t="shared" si="2"/>
        <v>62.5</v>
      </c>
      <c r="H37" s="54">
        <f t="shared" si="2"/>
        <v>62.5</v>
      </c>
      <c r="I37" s="54">
        <f t="shared" si="2"/>
        <v>150</v>
      </c>
      <c r="J37" s="50"/>
      <c r="L37" s="54"/>
      <c r="N37" s="55"/>
    </row>
    <row r="38" spans="1:18">
      <c r="A38" s="39" t="s">
        <v>33</v>
      </c>
      <c r="B38" s="39">
        <f>+B39/30</f>
        <v>33.333333333333336</v>
      </c>
      <c r="C38" s="39">
        <f>+C39/30</f>
        <v>26.666666666666668</v>
      </c>
      <c r="D38" s="39">
        <f>+D39/30</f>
        <v>33.333333333333336</v>
      </c>
      <c r="E38" s="34"/>
      <c r="F38" s="39">
        <f>+F39/30</f>
        <v>8.3333333333333339</v>
      </c>
      <c r="G38" s="39">
        <f>+G39/30</f>
        <v>8.3333333333333339</v>
      </c>
      <c r="H38" s="39">
        <f>+H39/30</f>
        <v>8.3333333333333339</v>
      </c>
      <c r="I38" s="39">
        <f>+I39/30</f>
        <v>20</v>
      </c>
      <c r="J38" s="50"/>
      <c r="L38" s="54"/>
      <c r="N38" s="55"/>
    </row>
    <row r="39" spans="1:18" ht="20.25">
      <c r="A39" s="56" t="s">
        <v>7</v>
      </c>
      <c r="B39" s="57">
        <v>1000</v>
      </c>
      <c r="C39" s="57">
        <v>800</v>
      </c>
      <c r="D39" s="57">
        <v>1000</v>
      </c>
      <c r="E39" s="34"/>
      <c r="F39" s="57">
        <v>250</v>
      </c>
      <c r="G39" s="57">
        <v>250</v>
      </c>
      <c r="H39" s="57">
        <v>250</v>
      </c>
      <c r="I39" s="57">
        <v>600</v>
      </c>
      <c r="J39" s="50"/>
      <c r="K39" s="58"/>
      <c r="L39" s="59">
        <f>SUM(B39:J39)</f>
        <v>4150</v>
      </c>
    </row>
    <row r="40" spans="1:18" s="61" customFormat="1" ht="18">
      <c r="A40" s="45" t="s">
        <v>8</v>
      </c>
      <c r="B40" s="73">
        <f t="shared" ref="B40" si="3">+B36/B39</f>
        <v>0.5</v>
      </c>
      <c r="C40" s="73">
        <f>+C35/C39</f>
        <v>0</v>
      </c>
      <c r="D40" s="73">
        <f>+D36/D39</f>
        <v>0.5</v>
      </c>
      <c r="E40" s="73"/>
      <c r="F40" s="73"/>
      <c r="G40" s="73">
        <f>+G36/G39</f>
        <v>0.5</v>
      </c>
      <c r="H40" s="73">
        <f>+H36/H39</f>
        <v>0.5</v>
      </c>
      <c r="I40" s="73">
        <f>+I36/I39</f>
        <v>0.5</v>
      </c>
      <c r="J40" s="73"/>
      <c r="K40" s="74"/>
      <c r="L40" s="73">
        <f>+L36/L39</f>
        <v>0.5</v>
      </c>
      <c r="M40" s="60"/>
      <c r="N40" s="60"/>
      <c r="R40" s="45"/>
    </row>
    <row r="41" spans="1:18">
      <c r="E41" s="62"/>
      <c r="F41" s="62"/>
    </row>
    <row r="42" spans="1:18" ht="15">
      <c r="L42" s="63">
        <f>+L39-L36</f>
        <v>2075</v>
      </c>
      <c r="N42" s="30" t="s">
        <v>9</v>
      </c>
    </row>
    <row r="43" spans="1:18" s="65" customFormat="1">
      <c r="K43" s="64"/>
      <c r="M43" s="66"/>
      <c r="R43" s="67"/>
    </row>
    <row r="68" spans="12:14">
      <c r="M68" s="68"/>
      <c r="N68" s="54"/>
    </row>
    <row r="69" spans="12:14">
      <c r="M69" s="68"/>
      <c r="N69" s="54"/>
    </row>
    <row r="70" spans="12:14">
      <c r="L70" s="54"/>
      <c r="M70" s="69"/>
      <c r="N70" s="55"/>
    </row>
    <row r="71" spans="12:14">
      <c r="L71" s="54"/>
    </row>
    <row r="72" spans="12:14">
      <c r="L72" s="55"/>
    </row>
  </sheetData>
  <conditionalFormatting sqref="N37">
    <cfRule type="cellIs" dxfId="248" priority="61" operator="lessThan">
      <formula>0</formula>
    </cfRule>
    <cfRule type="cellIs" dxfId="247" priority="62" operator="greaterThan">
      <formula>$N$34</formula>
    </cfRule>
    <cfRule type="cellIs" dxfId="246" priority="63" operator="greaterThan">
      <formula>$N$34</formula>
    </cfRule>
  </conditionalFormatting>
  <conditionalFormatting sqref="K32">
    <cfRule type="cellIs" dxfId="245" priority="58" operator="lessThan">
      <formula>0</formula>
    </cfRule>
    <cfRule type="cellIs" dxfId="244" priority="59" operator="greaterThan">
      <formula>$K$29</formula>
    </cfRule>
    <cfRule type="cellIs" dxfId="243" priority="60" operator="greaterThan">
      <formula>$K$29</formula>
    </cfRule>
  </conditionalFormatting>
  <conditionalFormatting sqref="N46">
    <cfRule type="cellIs" dxfId="242" priority="55" operator="lessThan">
      <formula>0</formula>
    </cfRule>
    <cfRule type="cellIs" dxfId="241" priority="56" operator="greaterThan">
      <formula>$N$43</formula>
    </cfRule>
    <cfRule type="cellIs" dxfId="240" priority="57" operator="greaterThan">
      <formula>$N$43</formula>
    </cfRule>
  </conditionalFormatting>
  <conditionalFormatting sqref="K41">
    <cfRule type="cellIs" dxfId="239" priority="52" operator="lessThan">
      <formula>0</formula>
    </cfRule>
    <cfRule type="cellIs" dxfId="238" priority="53" operator="greaterThan">
      <formula>$K$38</formula>
    </cfRule>
    <cfRule type="cellIs" dxfId="237" priority="54" operator="greaterThan">
      <formula>$K$38</formula>
    </cfRule>
  </conditionalFormatting>
  <conditionalFormatting sqref="N37">
    <cfRule type="cellIs" dxfId="236" priority="49" operator="lessThan">
      <formula>0</formula>
    </cfRule>
    <cfRule type="cellIs" dxfId="235" priority="50" operator="greaterThan">
      <formula>$N$34</formula>
    </cfRule>
    <cfRule type="cellIs" dxfId="234" priority="51" operator="greaterThan">
      <formula>$N$34</formula>
    </cfRule>
  </conditionalFormatting>
  <conditionalFormatting sqref="K32">
    <cfRule type="cellIs" dxfId="233" priority="46" operator="lessThan">
      <formula>0</formula>
    </cfRule>
    <cfRule type="cellIs" dxfId="232" priority="47" operator="greaterThan">
      <formula>$K$29</formula>
    </cfRule>
    <cfRule type="cellIs" dxfId="231" priority="48" operator="greaterThan">
      <formula>$K$29</formula>
    </cfRule>
  </conditionalFormatting>
  <conditionalFormatting sqref="N46">
    <cfRule type="cellIs" dxfId="230" priority="43" operator="lessThan">
      <formula>0</formula>
    </cfRule>
    <cfRule type="cellIs" dxfId="229" priority="44" operator="greaterThan">
      <formula>$N$43</formula>
    </cfRule>
    <cfRule type="cellIs" dxfId="228" priority="45" operator="greaterThan">
      <formula>$N$43</formula>
    </cfRule>
  </conditionalFormatting>
  <conditionalFormatting sqref="K41">
    <cfRule type="cellIs" dxfId="227" priority="40" operator="lessThan">
      <formula>0</formula>
    </cfRule>
    <cfRule type="cellIs" dxfId="226" priority="41" operator="greaterThan">
      <formula>$K$38</formula>
    </cfRule>
    <cfRule type="cellIs" dxfId="225" priority="42" operator="greaterThan">
      <formula>$K$38</formula>
    </cfRule>
  </conditionalFormatting>
  <conditionalFormatting sqref="N37">
    <cfRule type="cellIs" dxfId="224" priority="37" operator="lessThan">
      <formula>0</formula>
    </cfRule>
    <cfRule type="cellIs" dxfId="223" priority="38" operator="greaterThan">
      <formula>$N$34</formula>
    </cfRule>
    <cfRule type="cellIs" dxfId="222" priority="39" operator="greaterThan">
      <formula>$N$34</formula>
    </cfRule>
  </conditionalFormatting>
  <conditionalFormatting sqref="N37">
    <cfRule type="cellIs" dxfId="221" priority="34" operator="lessThan">
      <formula>0</formula>
    </cfRule>
    <cfRule type="cellIs" dxfId="220" priority="35" operator="greaterThan">
      <formula>$N$34</formula>
    </cfRule>
    <cfRule type="cellIs" dxfId="219" priority="36" operator="greaterThan">
      <formula>$N$34</formula>
    </cfRule>
  </conditionalFormatting>
  <conditionalFormatting sqref="N37">
    <cfRule type="cellIs" dxfId="218" priority="31" operator="lessThan">
      <formula>0</formula>
    </cfRule>
    <cfRule type="cellIs" dxfId="217" priority="32" operator="greaterThan">
      <formula>$N$34</formula>
    </cfRule>
    <cfRule type="cellIs" dxfId="216" priority="33" operator="greaterThan">
      <formula>$N$34</formula>
    </cfRule>
  </conditionalFormatting>
  <conditionalFormatting sqref="N37">
    <cfRule type="cellIs" dxfId="215" priority="28" operator="lessThan">
      <formula>0</formula>
    </cfRule>
    <cfRule type="cellIs" dxfId="214" priority="29" operator="greaterThan">
      <formula>$N$34</formula>
    </cfRule>
    <cfRule type="cellIs" dxfId="213" priority="30" operator="greaterThan">
      <formula>$N$34</formula>
    </cfRule>
  </conditionalFormatting>
  <conditionalFormatting sqref="K32">
    <cfRule type="cellIs" dxfId="212" priority="25" operator="lessThan">
      <formula>0</formula>
    </cfRule>
    <cfRule type="cellIs" dxfId="211" priority="26" operator="greaterThan">
      <formula>$K$29</formula>
    </cfRule>
    <cfRule type="cellIs" dxfId="210" priority="27" operator="greaterThan">
      <formula>$K$29</formula>
    </cfRule>
  </conditionalFormatting>
  <conditionalFormatting sqref="N37">
    <cfRule type="cellIs" dxfId="209" priority="22" operator="lessThan">
      <formula>0</formula>
    </cfRule>
    <cfRule type="cellIs" dxfId="208" priority="23" operator="greaterThan">
      <formula>$N$34</formula>
    </cfRule>
    <cfRule type="cellIs" dxfId="207" priority="24" operator="greaterThan">
      <formula>$N$34</formula>
    </cfRule>
  </conditionalFormatting>
  <conditionalFormatting sqref="K32">
    <cfRule type="cellIs" dxfId="206" priority="19" operator="lessThan">
      <formula>0</formula>
    </cfRule>
    <cfRule type="cellIs" dxfId="205" priority="20" operator="greaterThan">
      <formula>$K$29</formula>
    </cfRule>
    <cfRule type="cellIs" dxfId="204" priority="21" operator="greaterThan">
      <formula>$K$29</formula>
    </cfRule>
  </conditionalFormatting>
  <conditionalFormatting sqref="N46">
    <cfRule type="cellIs" dxfId="203" priority="16" operator="lessThan">
      <formula>0</formula>
    </cfRule>
    <cfRule type="cellIs" dxfId="202" priority="17" operator="greaterThan">
      <formula>$N$43</formula>
    </cfRule>
    <cfRule type="cellIs" dxfId="201" priority="18" operator="greaterThan">
      <formula>$N$43</formula>
    </cfRule>
  </conditionalFormatting>
  <conditionalFormatting sqref="K41">
    <cfRule type="cellIs" dxfId="200" priority="13" operator="lessThan">
      <formula>0</formula>
    </cfRule>
    <cfRule type="cellIs" dxfId="199" priority="14" operator="greaterThan">
      <formula>$K$38</formula>
    </cfRule>
    <cfRule type="cellIs" dxfId="198" priority="15" operator="greaterThan">
      <formula>$K$38</formula>
    </cfRule>
  </conditionalFormatting>
  <conditionalFormatting sqref="O37:O38">
    <cfRule type="cellIs" dxfId="197" priority="10" operator="lessThan">
      <formula>0</formula>
    </cfRule>
    <cfRule type="cellIs" dxfId="196" priority="11" operator="greaterThan">
      <formula>$O$34</formula>
    </cfRule>
    <cfRule type="cellIs" dxfId="195" priority="12" operator="greaterThan">
      <formula>$O$34</formula>
    </cfRule>
  </conditionalFormatting>
  <conditionalFormatting sqref="L32">
    <cfRule type="cellIs" dxfId="194" priority="7" operator="lessThan">
      <formula>0</formula>
    </cfRule>
    <cfRule type="cellIs" dxfId="193" priority="8" operator="greaterThan">
      <formula>$L$29</formula>
    </cfRule>
    <cfRule type="cellIs" dxfId="192" priority="9" operator="greaterThan">
      <formula>$L$29</formula>
    </cfRule>
  </conditionalFormatting>
  <conditionalFormatting sqref="O47">
    <cfRule type="cellIs" dxfId="191" priority="4" operator="lessThan">
      <formula>0</formula>
    </cfRule>
    <cfRule type="cellIs" dxfId="190" priority="5" operator="greaterThan">
      <formula>$O$44</formula>
    </cfRule>
    <cfRule type="cellIs" dxfId="189" priority="6" operator="greaterThan">
      <formula>$O$44</formula>
    </cfRule>
  </conditionalFormatting>
  <conditionalFormatting sqref="L42">
    <cfRule type="cellIs" dxfId="188" priority="1" operator="lessThan">
      <formula>0</formula>
    </cfRule>
    <cfRule type="cellIs" dxfId="187" priority="2" operator="greaterThan">
      <formula>$L$39</formula>
    </cfRule>
    <cfRule type="cellIs" dxfId="186" priority="3" operator="greaterThan">
      <formula>$L$39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</vt:lpstr>
      <vt:lpstr>January</vt:lpstr>
      <vt:lpstr>February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Klerck</dc:creator>
  <cp:lastModifiedBy>Michael</cp:lastModifiedBy>
  <cp:lastPrinted>2013-02-07T18:37:59Z</cp:lastPrinted>
  <dcterms:created xsi:type="dcterms:W3CDTF">2012-12-31T18:42:51Z</dcterms:created>
  <dcterms:modified xsi:type="dcterms:W3CDTF">2015-05-25T18:58:38Z</dcterms:modified>
</cp:coreProperties>
</file>